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detail" sheetId="1" r:id="rId1"/>
  </sheets>
  <calcPr calcId="124519"/>
</workbook>
</file>

<file path=xl/calcChain.xml><?xml version="1.0" encoding="utf-8"?>
<calcChain xmlns="http://schemas.openxmlformats.org/spreadsheetml/2006/main">
  <c r="F120" i="1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E99"/>
  <c r="D99"/>
  <c r="F99" s="1"/>
  <c r="F98"/>
  <c r="F97"/>
  <c r="F96"/>
  <c r="F95"/>
  <c r="F94"/>
  <c r="F93"/>
  <c r="F92"/>
  <c r="F91"/>
  <c r="F90"/>
  <c r="F89"/>
  <c r="F88"/>
  <c r="F87"/>
  <c r="D86"/>
  <c r="F86" s="1"/>
  <c r="F85"/>
  <c r="F84"/>
  <c r="D83"/>
  <c r="F83" s="1"/>
  <c r="F82"/>
  <c r="F81"/>
  <c r="F80"/>
  <c r="D79"/>
  <c r="C79"/>
  <c r="F79" s="1"/>
  <c r="F78"/>
  <c r="E77"/>
  <c r="F77" s="1"/>
  <c r="F76"/>
  <c r="F75"/>
  <c r="F74"/>
  <c r="F73"/>
  <c r="F72"/>
  <c r="F65"/>
  <c r="F64"/>
  <c r="F63"/>
  <c r="F62"/>
  <c r="F61"/>
  <c r="E60"/>
  <c r="D60"/>
  <c r="C60"/>
  <c r="E59"/>
  <c r="D59"/>
  <c r="C59"/>
  <c r="F59" s="1"/>
  <c r="E58"/>
  <c r="D58"/>
  <c r="C58"/>
  <c r="F57"/>
  <c r="F56"/>
  <c r="F55"/>
  <c r="F54"/>
  <c r="F53"/>
  <c r="F52"/>
  <c r="E51"/>
  <c r="F51" s="1"/>
  <c r="F50"/>
  <c r="F49"/>
  <c r="C48"/>
  <c r="F48" s="1"/>
  <c r="F47"/>
  <c r="D46"/>
  <c r="D122" s="1"/>
  <c r="F45"/>
  <c r="F44"/>
  <c r="F43"/>
  <c r="F42"/>
  <c r="F41"/>
  <c r="E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E18"/>
  <c r="C18"/>
  <c r="F17"/>
  <c r="F16"/>
  <c r="F15"/>
  <c r="F14"/>
  <c r="F13"/>
  <c r="F12"/>
  <c r="F11"/>
  <c r="F10"/>
  <c r="F9"/>
  <c r="F8"/>
  <c r="E122" l="1"/>
  <c r="C122"/>
  <c r="F46"/>
  <c r="F58"/>
  <c r="F18"/>
  <c r="F122" s="1"/>
  <c r="F60"/>
</calcChain>
</file>

<file path=xl/sharedStrings.xml><?xml version="1.0" encoding="utf-8"?>
<sst xmlns="http://schemas.openxmlformats.org/spreadsheetml/2006/main" count="239" uniqueCount="148">
  <si>
    <t>Detailed Statement of Cash Advances and Liquidation</t>
  </si>
  <si>
    <t>As of Sep 30, 2016</t>
  </si>
  <si>
    <t>Municipality of Bayog, Zamboanga del Sur</t>
  </si>
  <si>
    <t>Name of  Debtor</t>
  </si>
  <si>
    <t>Purpose of C/A</t>
  </si>
  <si>
    <t>Beginning Balance as of Dec 31, 2015</t>
  </si>
  <si>
    <t>C/A Granted as of Sep 30, 2016</t>
  </si>
  <si>
    <t>Liquidation as of Sep 30, 2015</t>
  </si>
  <si>
    <t>Ending Balance as of Sep 30, 2016</t>
  </si>
  <si>
    <t>Amor, Rajean</t>
  </si>
  <si>
    <t>C/A for Travelling Expenses</t>
  </si>
  <si>
    <t>Anlap, Horace Paul</t>
  </si>
  <si>
    <t>Apao, Rio</t>
  </si>
  <si>
    <t>Araneta, Joemar L.</t>
  </si>
  <si>
    <t>Arnoco, Miguela</t>
  </si>
  <si>
    <t>Astillero, Renie</t>
  </si>
  <si>
    <t>Babao, Lito A.</t>
  </si>
  <si>
    <t>Babasa, Leondardo Jr., L.</t>
  </si>
  <si>
    <t>C/A for Intell &amp; Confidential Fund</t>
  </si>
  <si>
    <t>Babayan, Carlito</t>
  </si>
  <si>
    <t>Bacbac, Junel P.</t>
  </si>
  <si>
    <t>Baco, Al</t>
  </si>
  <si>
    <t>Baltazar, Jury</t>
  </si>
  <si>
    <t>Bascones, D.</t>
  </si>
  <si>
    <t>Batican, Zenaida L.</t>
  </si>
  <si>
    <t>C/A for payment of Payroll</t>
  </si>
  <si>
    <t>C/A for payment of Petty Expenses</t>
  </si>
  <si>
    <t>Special Cash Advance</t>
  </si>
  <si>
    <t>Baterna, Mario</t>
  </si>
  <si>
    <t>C/A for LCCAP at Legazpi Albay</t>
  </si>
  <si>
    <t>Baylon, Herbert</t>
  </si>
  <si>
    <t>Belza, Blezmer</t>
  </si>
  <si>
    <t>C/A for PCL Convention at Cebu</t>
  </si>
  <si>
    <t>Belza, Constantine</t>
  </si>
  <si>
    <t>Belza, Elena</t>
  </si>
  <si>
    <t>Cabilin, Arsenio</t>
  </si>
  <si>
    <t>Capayas, Abraham</t>
  </si>
  <si>
    <t>Capayas, Zenaida</t>
  </si>
  <si>
    <t>Caray, Edwina</t>
  </si>
  <si>
    <t>Cartalla, Mary Ann L.</t>
  </si>
  <si>
    <t>Carcueva, Cerilo</t>
  </si>
  <si>
    <t>Unliquidated C/A for travel at Zambo</t>
  </si>
  <si>
    <t>Castillo, Minda S.</t>
  </si>
  <si>
    <t>CA for travel at Dipolog</t>
  </si>
  <si>
    <t>Castro, Rosalinda</t>
  </si>
  <si>
    <t>Campacion, Godofredo</t>
  </si>
  <si>
    <t>Dablo, Diana</t>
  </si>
  <si>
    <t>Dacles, Jorald</t>
  </si>
  <si>
    <t>Dadibo, Ceasar P.</t>
  </si>
  <si>
    <t>CA for travel to Zambo. City</t>
  </si>
  <si>
    <t>Dagao, Adela</t>
  </si>
  <si>
    <t>Davis, Felipe</t>
  </si>
  <si>
    <t>CA for travel to Manila &amp; Cebu City</t>
  </si>
  <si>
    <t>Dela Cruz, Leonila</t>
  </si>
  <si>
    <t>Delliva, Kimberly</t>
  </si>
  <si>
    <t>Delos Reyes, Josefita</t>
  </si>
  <si>
    <t>CA for travel to Lakewood ZDS</t>
  </si>
  <si>
    <t>Deocades, Teofisto Jr. B.</t>
  </si>
  <si>
    <t>CA for Budget Furom at Zambo City</t>
  </si>
  <si>
    <t>Dubrico, Gretchen A</t>
  </si>
  <si>
    <t>Travel to Zambo. City</t>
  </si>
  <si>
    <t>Dulatre, Chandeline</t>
  </si>
  <si>
    <t>Elardo, Mary Rose</t>
  </si>
  <si>
    <t>Emorecha, Felix</t>
  </si>
  <si>
    <t>CA for Travelling Expe</t>
  </si>
  <si>
    <t>Estan, Sanjay</t>
  </si>
  <si>
    <t>Fausto, Jommer</t>
  </si>
  <si>
    <t>Fernando, Fe</t>
  </si>
  <si>
    <t>Florida, Jeremias</t>
  </si>
  <si>
    <t>Gabawan, Bernadine</t>
  </si>
  <si>
    <t>Funa, Virginia</t>
  </si>
  <si>
    <t>Gadaingan, Amelita A.</t>
  </si>
  <si>
    <t>*</t>
  </si>
  <si>
    <t>C/A for Operating Expenses</t>
  </si>
  <si>
    <t>Gadaingan, Jose A.</t>
  </si>
  <si>
    <t>CA for closing of books accoounts 2016</t>
  </si>
  <si>
    <t>Generosa, Djude</t>
  </si>
  <si>
    <t>Godin, Crisanta</t>
  </si>
  <si>
    <t>Honorio, Ruby</t>
  </si>
  <si>
    <t>C/A for Travelling Expenses at Dipolog</t>
  </si>
  <si>
    <t>Jacinto, G.</t>
  </si>
  <si>
    <t>Lague, Rebecca</t>
  </si>
  <si>
    <t>Lapar, John</t>
  </si>
  <si>
    <t>Lariba, Belen</t>
  </si>
  <si>
    <t>Ledesma, Marcelino</t>
  </si>
  <si>
    <t>Liguan, Betty Jane</t>
  </si>
  <si>
    <t>C/A for Travelling Expenses - Zambo</t>
  </si>
  <si>
    <t>Loriche, Jocel</t>
  </si>
  <si>
    <t>Lumasag, Diosalde</t>
  </si>
  <si>
    <t>Lumpinas, Joel</t>
  </si>
  <si>
    <t>Maala, Eleonor</t>
  </si>
  <si>
    <t>Madamba, Melly</t>
  </si>
  <si>
    <t>Magtortol, Gloria</t>
  </si>
  <si>
    <t>Magtortol, Ronilo</t>
  </si>
  <si>
    <t>Manda, Lucenio</t>
  </si>
  <si>
    <t>C/A for Travelling Expenses-PCL</t>
  </si>
  <si>
    <t>Maruhom, Ebno</t>
  </si>
  <si>
    <t xml:space="preserve">C/A for Travelling Expenses </t>
  </si>
  <si>
    <t>Matalines, Ramonito</t>
  </si>
  <si>
    <t>Matias, Celso A.</t>
  </si>
  <si>
    <t>Matias, Junel</t>
  </si>
  <si>
    <t>Matias, Leizel</t>
  </si>
  <si>
    <t>Matias, Marjorie</t>
  </si>
  <si>
    <t>Matias, Pablito</t>
  </si>
  <si>
    <t>Unliquidated C/A re: Naga City</t>
  </si>
  <si>
    <t>Matias, Theody</t>
  </si>
  <si>
    <t>Mendez, G</t>
  </si>
  <si>
    <t>Descallar, Norlinda</t>
  </si>
  <si>
    <t>C/A for Travelling Expenses at Manila</t>
  </si>
  <si>
    <t>Paredes, Nora</t>
  </si>
  <si>
    <t>Quijano, Zenaida</t>
  </si>
  <si>
    <t>Quinones, Nedie</t>
  </si>
  <si>
    <t>Rada, Moises</t>
  </si>
  <si>
    <t>Roda, R</t>
  </si>
  <si>
    <t>****</t>
  </si>
  <si>
    <t>Rodriguez, Norelyn</t>
  </si>
  <si>
    <t>Sabado, Annie Benjie</t>
  </si>
  <si>
    <t>Sabado, Liza</t>
  </si>
  <si>
    <t>Sabanal, Cessari</t>
  </si>
  <si>
    <t>Soriano, Elena</t>
  </si>
  <si>
    <t>Sta. Ana, Lovernie</t>
  </si>
  <si>
    <t>Sta. Ana, Lorenzo Sr.</t>
  </si>
  <si>
    <t>Templa, Edgar</t>
  </si>
  <si>
    <t>Templa, Erwin Paul</t>
  </si>
  <si>
    <t>Tinaja, Dominic</t>
  </si>
  <si>
    <t>C/A for Travelling Expenses to Zambo</t>
  </si>
  <si>
    <t>Tingcang, John Lino</t>
  </si>
  <si>
    <t>Torres, Alvin</t>
  </si>
  <si>
    <t>Ulgasan, Marlene</t>
  </si>
  <si>
    <t>Un, Marilyn</t>
  </si>
  <si>
    <t>Velasco, Zosima</t>
  </si>
  <si>
    <t>Vicente, Jalibert</t>
  </si>
  <si>
    <t>Yagos, Ernesto C.</t>
  </si>
  <si>
    <t>Yamaro, Ronilo A.</t>
  </si>
  <si>
    <t>Zamora, Elsie</t>
  </si>
  <si>
    <t>Zamora, Virgilio</t>
  </si>
  <si>
    <t>TOTAL</t>
  </si>
  <si>
    <t>Certified correct:</t>
  </si>
  <si>
    <t>Approved:</t>
  </si>
  <si>
    <t>Municipal Accountant</t>
  </si>
  <si>
    <t>Municipal Mayor</t>
  </si>
  <si>
    <t>We hereby certify that we have reviewed the contents and hereby attest the veracity and correctness of the data</t>
  </si>
  <si>
    <t>or information contained in this document.</t>
  </si>
  <si>
    <t>Note: Liquidation of Cash Advances for Intelligence and Confidential Expenses already transmitted to</t>
  </si>
  <si>
    <t xml:space="preserve">           COA Central Office however such Cash Advances still exists in LGU Books due to pending</t>
  </si>
  <si>
    <t xml:space="preserve">           issuance of Credit Notices</t>
  </si>
  <si>
    <t>SGD. JOEMAR L. ARANETA</t>
  </si>
  <si>
    <t>SGD. LEONARDO L. BABASA JR., CPA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</si>
</sst>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43" fontId="1" fillId="0" borderId="0" xfId="0" applyNumberFormat="1" applyFont="1"/>
    <xf numFmtId="43" fontId="1" fillId="0" borderId="4" xfId="0" applyNumberFormat="1" applyFont="1" applyBorder="1"/>
    <xf numFmtId="43" fontId="1" fillId="0" borderId="2" xfId="0" applyNumberFormat="1" applyFont="1" applyBorder="1"/>
    <xf numFmtId="43" fontId="1" fillId="0" borderId="0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6" xfId="0" applyFont="1" applyBorder="1"/>
    <xf numFmtId="43" fontId="1" fillId="0" borderId="1" xfId="0" applyNumberFormat="1" applyFont="1" applyBorder="1"/>
    <xf numFmtId="43" fontId="1" fillId="0" borderId="6" xfId="0" applyNumberFormat="1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8" xfId="0" applyFont="1" applyBorder="1"/>
    <xf numFmtId="43" fontId="1" fillId="0" borderId="8" xfId="0" applyNumberFormat="1" applyFont="1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508">
    <cellStyle name="Comma 10" xfId="1"/>
    <cellStyle name="Comma 100" xfId="2"/>
    <cellStyle name="Comma 101" xfId="3"/>
    <cellStyle name="Comma 102" xfId="4"/>
    <cellStyle name="Comma 103" xfId="5"/>
    <cellStyle name="Comma 104" xfId="6"/>
    <cellStyle name="Comma 105" xfId="7"/>
    <cellStyle name="Comma 106" xfId="8"/>
    <cellStyle name="Comma 107" xfId="9"/>
    <cellStyle name="Comma 108" xfId="10"/>
    <cellStyle name="Comma 109" xfId="11"/>
    <cellStyle name="Comma 11" xfId="12"/>
    <cellStyle name="Comma 110" xfId="13"/>
    <cellStyle name="Comma 111" xfId="14"/>
    <cellStyle name="Comma 112" xfId="15"/>
    <cellStyle name="Comma 113" xfId="16"/>
    <cellStyle name="Comma 114" xfId="17"/>
    <cellStyle name="Comma 115" xfId="18"/>
    <cellStyle name="Comma 116" xfId="19"/>
    <cellStyle name="Comma 117" xfId="20"/>
    <cellStyle name="Comma 118" xfId="21"/>
    <cellStyle name="Comma 119" xfId="22"/>
    <cellStyle name="Comma 12" xfId="23"/>
    <cellStyle name="Comma 120" xfId="24"/>
    <cellStyle name="Comma 121" xfId="25"/>
    <cellStyle name="Comma 122" xfId="26"/>
    <cellStyle name="Comma 123" xfId="27"/>
    <cellStyle name="Comma 124" xfId="28"/>
    <cellStyle name="Comma 125" xfId="29"/>
    <cellStyle name="Comma 126" xfId="30"/>
    <cellStyle name="Comma 127" xfId="31"/>
    <cellStyle name="Comma 128" xfId="32"/>
    <cellStyle name="Comma 129" xfId="33"/>
    <cellStyle name="Comma 13" xfId="34"/>
    <cellStyle name="Comma 130" xfId="35"/>
    <cellStyle name="Comma 131" xfId="36"/>
    <cellStyle name="Comma 132" xfId="37"/>
    <cellStyle name="Comma 133" xfId="38"/>
    <cellStyle name="Comma 134" xfId="39"/>
    <cellStyle name="Comma 135" xfId="40"/>
    <cellStyle name="Comma 136" xfId="41"/>
    <cellStyle name="Comma 137" xfId="42"/>
    <cellStyle name="Comma 138" xfId="43"/>
    <cellStyle name="Comma 139" xfId="44"/>
    <cellStyle name="Comma 14" xfId="45"/>
    <cellStyle name="Comma 140" xfId="46"/>
    <cellStyle name="Comma 141" xfId="47"/>
    <cellStyle name="Comma 142" xfId="48"/>
    <cellStyle name="Comma 143" xfId="49"/>
    <cellStyle name="Comma 144" xfId="50"/>
    <cellStyle name="Comma 145" xfId="51"/>
    <cellStyle name="Comma 146" xfId="52"/>
    <cellStyle name="Comma 147" xfId="53"/>
    <cellStyle name="Comma 148" xfId="54"/>
    <cellStyle name="Comma 149" xfId="55"/>
    <cellStyle name="Comma 15" xfId="56"/>
    <cellStyle name="Comma 150" xfId="57"/>
    <cellStyle name="Comma 151" xfId="58"/>
    <cellStyle name="Comma 152" xfId="59"/>
    <cellStyle name="Comma 153" xfId="60"/>
    <cellStyle name="Comma 154" xfId="61"/>
    <cellStyle name="Comma 155" xfId="62"/>
    <cellStyle name="Comma 156" xfId="63"/>
    <cellStyle name="Comma 157" xfId="64"/>
    <cellStyle name="Comma 158" xfId="65"/>
    <cellStyle name="Comma 159" xfId="66"/>
    <cellStyle name="Comma 16" xfId="67"/>
    <cellStyle name="Comma 160" xfId="68"/>
    <cellStyle name="Comma 161" xfId="69"/>
    <cellStyle name="Comma 162" xfId="70"/>
    <cellStyle name="Comma 163" xfId="71"/>
    <cellStyle name="Comma 164" xfId="72"/>
    <cellStyle name="Comma 165" xfId="73"/>
    <cellStyle name="Comma 166" xfId="74"/>
    <cellStyle name="Comma 167" xfId="75"/>
    <cellStyle name="Comma 168" xfId="76"/>
    <cellStyle name="Comma 169" xfId="77"/>
    <cellStyle name="Comma 17" xfId="78"/>
    <cellStyle name="Comma 170" xfId="79"/>
    <cellStyle name="Comma 171" xfId="80"/>
    <cellStyle name="Comma 172" xfId="81"/>
    <cellStyle name="Comma 173" xfId="82"/>
    <cellStyle name="Comma 174" xfId="83"/>
    <cellStyle name="Comma 175" xfId="84"/>
    <cellStyle name="Comma 176" xfId="85"/>
    <cellStyle name="Comma 177" xfId="86"/>
    <cellStyle name="Comma 178" xfId="87"/>
    <cellStyle name="Comma 179" xfId="88"/>
    <cellStyle name="Comma 18" xfId="89"/>
    <cellStyle name="Comma 180" xfId="90"/>
    <cellStyle name="Comma 181" xfId="91"/>
    <cellStyle name="Comma 182" xfId="92"/>
    <cellStyle name="Comma 183" xfId="93"/>
    <cellStyle name="Comma 184" xfId="94"/>
    <cellStyle name="Comma 185" xfId="95"/>
    <cellStyle name="Comma 186" xfId="96"/>
    <cellStyle name="Comma 187" xfId="97"/>
    <cellStyle name="Comma 188" xfId="98"/>
    <cellStyle name="Comma 189" xfId="99"/>
    <cellStyle name="Comma 19" xfId="100"/>
    <cellStyle name="Comma 190" xfId="101"/>
    <cellStyle name="Comma 191" xfId="102"/>
    <cellStyle name="Comma 192" xfId="103"/>
    <cellStyle name="Comma 193" xfId="104"/>
    <cellStyle name="Comma 194" xfId="105"/>
    <cellStyle name="Comma 195" xfId="106"/>
    <cellStyle name="Comma 196" xfId="107"/>
    <cellStyle name="Comma 197" xfId="108"/>
    <cellStyle name="Comma 198" xfId="109"/>
    <cellStyle name="Comma 199" xfId="110"/>
    <cellStyle name="Comma 2" xfId="111"/>
    <cellStyle name="Comma 20" xfId="112"/>
    <cellStyle name="Comma 200" xfId="113"/>
    <cellStyle name="Comma 201" xfId="114"/>
    <cellStyle name="Comma 202" xfId="115"/>
    <cellStyle name="Comma 203" xfId="116"/>
    <cellStyle name="Comma 204" xfId="117"/>
    <cellStyle name="Comma 205" xfId="118"/>
    <cellStyle name="Comma 206" xfId="119"/>
    <cellStyle name="Comma 207" xfId="120"/>
    <cellStyle name="Comma 208" xfId="121"/>
    <cellStyle name="Comma 209" xfId="122"/>
    <cellStyle name="Comma 21" xfId="123"/>
    <cellStyle name="Comma 210" xfId="124"/>
    <cellStyle name="Comma 211" xfId="125"/>
    <cellStyle name="Comma 212" xfId="126"/>
    <cellStyle name="Comma 213" xfId="127"/>
    <cellStyle name="Comma 214" xfId="128"/>
    <cellStyle name="Comma 215" xfId="129"/>
    <cellStyle name="Comma 216" xfId="130"/>
    <cellStyle name="Comma 217" xfId="131"/>
    <cellStyle name="Comma 218" xfId="132"/>
    <cellStyle name="Comma 219" xfId="133"/>
    <cellStyle name="Comma 22" xfId="134"/>
    <cellStyle name="Comma 220" xfId="135"/>
    <cellStyle name="Comma 221" xfId="136"/>
    <cellStyle name="Comma 222" xfId="137"/>
    <cellStyle name="Comma 223" xfId="138"/>
    <cellStyle name="Comma 224" xfId="139"/>
    <cellStyle name="Comma 225" xfId="140"/>
    <cellStyle name="Comma 226" xfId="141"/>
    <cellStyle name="Comma 227" xfId="142"/>
    <cellStyle name="Comma 228" xfId="143"/>
    <cellStyle name="Comma 229" xfId="144"/>
    <cellStyle name="Comma 23" xfId="145"/>
    <cellStyle name="Comma 230" xfId="146"/>
    <cellStyle name="Comma 231" xfId="147"/>
    <cellStyle name="Comma 232" xfId="148"/>
    <cellStyle name="Comma 233" xfId="149"/>
    <cellStyle name="Comma 234" xfId="150"/>
    <cellStyle name="Comma 235" xfId="151"/>
    <cellStyle name="Comma 236" xfId="152"/>
    <cellStyle name="Comma 237" xfId="153"/>
    <cellStyle name="Comma 238" xfId="154"/>
    <cellStyle name="Comma 239" xfId="155"/>
    <cellStyle name="Comma 24" xfId="156"/>
    <cellStyle name="Comma 240" xfId="157"/>
    <cellStyle name="Comma 241" xfId="158"/>
    <cellStyle name="Comma 242" xfId="159"/>
    <cellStyle name="Comma 243" xfId="160"/>
    <cellStyle name="Comma 244" xfId="161"/>
    <cellStyle name="Comma 245" xfId="162"/>
    <cellStyle name="Comma 246" xfId="163"/>
    <cellStyle name="Comma 247" xfId="164"/>
    <cellStyle name="Comma 248" xfId="165"/>
    <cellStyle name="Comma 249" xfId="166"/>
    <cellStyle name="Comma 25" xfId="167"/>
    <cellStyle name="Comma 250" xfId="168"/>
    <cellStyle name="Comma 251" xfId="169"/>
    <cellStyle name="Comma 252" xfId="170"/>
    <cellStyle name="Comma 253" xfId="171"/>
    <cellStyle name="Comma 254" xfId="172"/>
    <cellStyle name="Comma 255" xfId="173"/>
    <cellStyle name="Comma 26" xfId="174"/>
    <cellStyle name="Comma 27" xfId="175"/>
    <cellStyle name="Comma 28" xfId="176"/>
    <cellStyle name="Comma 29" xfId="177"/>
    <cellStyle name="Comma 3" xfId="178"/>
    <cellStyle name="Comma 30" xfId="179"/>
    <cellStyle name="Comma 31" xfId="180"/>
    <cellStyle name="Comma 32" xfId="181"/>
    <cellStyle name="Comma 33" xfId="182"/>
    <cellStyle name="Comma 34" xfId="183"/>
    <cellStyle name="Comma 35" xfId="184"/>
    <cellStyle name="Comma 36" xfId="185"/>
    <cellStyle name="Comma 37" xfId="186"/>
    <cellStyle name="Comma 38" xfId="187"/>
    <cellStyle name="Comma 39" xfId="188"/>
    <cellStyle name="Comma 4" xfId="189"/>
    <cellStyle name="Comma 40" xfId="190"/>
    <cellStyle name="Comma 41" xfId="191"/>
    <cellStyle name="Comma 42" xfId="192"/>
    <cellStyle name="Comma 43" xfId="193"/>
    <cellStyle name="Comma 44" xfId="194"/>
    <cellStyle name="Comma 45" xfId="195"/>
    <cellStyle name="Comma 46" xfId="196"/>
    <cellStyle name="Comma 47" xfId="197"/>
    <cellStyle name="Comma 48" xfId="198"/>
    <cellStyle name="Comma 49" xfId="199"/>
    <cellStyle name="Comma 5" xfId="200"/>
    <cellStyle name="Comma 50" xfId="201"/>
    <cellStyle name="Comma 51" xfId="202"/>
    <cellStyle name="Comma 52" xfId="203"/>
    <cellStyle name="Comma 53" xfId="204"/>
    <cellStyle name="Comma 54" xfId="205"/>
    <cellStyle name="Comma 55" xfId="206"/>
    <cellStyle name="Comma 56" xfId="207"/>
    <cellStyle name="Comma 57" xfId="208"/>
    <cellStyle name="Comma 58" xfId="209"/>
    <cellStyle name="Comma 59" xfId="210"/>
    <cellStyle name="Comma 6" xfId="211"/>
    <cellStyle name="Comma 60" xfId="212"/>
    <cellStyle name="Comma 61" xfId="213"/>
    <cellStyle name="Comma 62" xfId="214"/>
    <cellStyle name="Comma 63" xfId="215"/>
    <cellStyle name="Comma 64" xfId="216"/>
    <cellStyle name="Comma 65" xfId="217"/>
    <cellStyle name="Comma 66" xfId="218"/>
    <cellStyle name="Comma 67" xfId="219"/>
    <cellStyle name="Comma 68" xfId="220"/>
    <cellStyle name="Comma 69" xfId="221"/>
    <cellStyle name="Comma 7" xfId="222"/>
    <cellStyle name="Comma 70" xfId="223"/>
    <cellStyle name="Comma 71" xfId="224"/>
    <cellStyle name="Comma 72" xfId="225"/>
    <cellStyle name="Comma 73" xfId="226"/>
    <cellStyle name="Comma 74" xfId="227"/>
    <cellStyle name="Comma 75" xfId="228"/>
    <cellStyle name="Comma 76" xfId="229"/>
    <cellStyle name="Comma 77" xfId="230"/>
    <cellStyle name="Comma 78" xfId="231"/>
    <cellStyle name="Comma 79" xfId="232"/>
    <cellStyle name="Comma 8" xfId="233"/>
    <cellStyle name="Comma 80" xfId="234"/>
    <cellStyle name="Comma 81" xfId="235"/>
    <cellStyle name="Comma 82" xfId="236"/>
    <cellStyle name="Comma 83" xfId="237"/>
    <cellStyle name="Comma 84" xfId="238"/>
    <cellStyle name="Comma 85" xfId="239"/>
    <cellStyle name="Comma 86" xfId="240"/>
    <cellStyle name="Comma 87" xfId="241"/>
    <cellStyle name="Comma 88" xfId="242"/>
    <cellStyle name="Comma 89" xfId="243"/>
    <cellStyle name="Comma 9" xfId="244"/>
    <cellStyle name="Comma 90" xfId="245"/>
    <cellStyle name="Comma 91" xfId="246"/>
    <cellStyle name="Comma 92" xfId="247"/>
    <cellStyle name="Comma 93" xfId="248"/>
    <cellStyle name="Comma 94" xfId="249"/>
    <cellStyle name="Comma 95" xfId="250"/>
    <cellStyle name="Comma 96" xfId="251"/>
    <cellStyle name="Comma 97" xfId="252"/>
    <cellStyle name="Comma 98" xfId="253"/>
    <cellStyle name="Comma 99" xfId="254"/>
    <cellStyle name="Normal" xfId="0" builtinId="0"/>
    <cellStyle name="Normal 10" xfId="255"/>
    <cellStyle name="Normal 100" xfId="256"/>
    <cellStyle name="Normal 101" xfId="257"/>
    <cellStyle name="Normal 102" xfId="258"/>
    <cellStyle name="Normal 103" xfId="259"/>
    <cellStyle name="Normal 104" xfId="260"/>
    <cellStyle name="Normal 105" xfId="261"/>
    <cellStyle name="Normal 106" xfId="262"/>
    <cellStyle name="Normal 107" xfId="263"/>
    <cellStyle name="Normal 108" xfId="264"/>
    <cellStyle name="Normal 109" xfId="265"/>
    <cellStyle name="Normal 11" xfId="266"/>
    <cellStyle name="Normal 110" xfId="267"/>
    <cellStyle name="Normal 111" xfId="268"/>
    <cellStyle name="Normal 112" xfId="269"/>
    <cellStyle name="Normal 113" xfId="270"/>
    <cellStyle name="Normal 114" xfId="271"/>
    <cellStyle name="Normal 115" xfId="272"/>
    <cellStyle name="Normal 116" xfId="273"/>
    <cellStyle name="Normal 117" xfId="274"/>
    <cellStyle name="Normal 118" xfId="275"/>
    <cellStyle name="Normal 119" xfId="276"/>
    <cellStyle name="Normal 12" xfId="277"/>
    <cellStyle name="Normal 120" xfId="278"/>
    <cellStyle name="Normal 121" xfId="279"/>
    <cellStyle name="Normal 122" xfId="280"/>
    <cellStyle name="Normal 123" xfId="281"/>
    <cellStyle name="Normal 124" xfId="282"/>
    <cellStyle name="Normal 125" xfId="283"/>
    <cellStyle name="Normal 126" xfId="284"/>
    <cellStyle name="Normal 127" xfId="285"/>
    <cellStyle name="Normal 128" xfId="286"/>
    <cellStyle name="Normal 129" xfId="287"/>
    <cellStyle name="Normal 13" xfId="288"/>
    <cellStyle name="Normal 130" xfId="289"/>
    <cellStyle name="Normal 131" xfId="290"/>
    <cellStyle name="Normal 132" xfId="291"/>
    <cellStyle name="Normal 133" xfId="292"/>
    <cellStyle name="Normal 134" xfId="293"/>
    <cellStyle name="Normal 135" xfId="294"/>
    <cellStyle name="Normal 136" xfId="295"/>
    <cellStyle name="Normal 137" xfId="296"/>
    <cellStyle name="Normal 138" xfId="297"/>
    <cellStyle name="Normal 139" xfId="298"/>
    <cellStyle name="Normal 14" xfId="299"/>
    <cellStyle name="Normal 140" xfId="300"/>
    <cellStyle name="Normal 141" xfId="301"/>
    <cellStyle name="Normal 142" xfId="302"/>
    <cellStyle name="Normal 143" xfId="303"/>
    <cellStyle name="Normal 144" xfId="304"/>
    <cellStyle name="Normal 145" xfId="305"/>
    <cellStyle name="Normal 146" xfId="306"/>
    <cellStyle name="Normal 147" xfId="307"/>
    <cellStyle name="Normal 148" xfId="308"/>
    <cellStyle name="Normal 149" xfId="309"/>
    <cellStyle name="Normal 15" xfId="310"/>
    <cellStyle name="Normal 150" xfId="311"/>
    <cellStyle name="Normal 151" xfId="312"/>
    <cellStyle name="Normal 152" xfId="313"/>
    <cellStyle name="Normal 153" xfId="314"/>
    <cellStyle name="Normal 154" xfId="315"/>
    <cellStyle name="Normal 155" xfId="316"/>
    <cellStyle name="Normal 156" xfId="317"/>
    <cellStyle name="Normal 157" xfId="318"/>
    <cellStyle name="Normal 158" xfId="319"/>
    <cellStyle name="Normal 159" xfId="320"/>
    <cellStyle name="Normal 16" xfId="321"/>
    <cellStyle name="Normal 160" xfId="322"/>
    <cellStyle name="Normal 161" xfId="323"/>
    <cellStyle name="Normal 162" xfId="324"/>
    <cellStyle name="Normal 163" xfId="325"/>
    <cellStyle name="Normal 164" xfId="326"/>
    <cellStyle name="Normal 165" xfId="327"/>
    <cellStyle name="Normal 166" xfId="328"/>
    <cellStyle name="Normal 167" xfId="329"/>
    <cellStyle name="Normal 168" xfId="330"/>
    <cellStyle name="Normal 169" xfId="331"/>
    <cellStyle name="Normal 17" xfId="332"/>
    <cellStyle name="Normal 170" xfId="333"/>
    <cellStyle name="Normal 171" xfId="334"/>
    <cellStyle name="Normal 172" xfId="335"/>
    <cellStyle name="Normal 173" xfId="336"/>
    <cellStyle name="Normal 174" xfId="337"/>
    <cellStyle name="Normal 175" xfId="338"/>
    <cellStyle name="Normal 176" xfId="339"/>
    <cellStyle name="Normal 177" xfId="340"/>
    <cellStyle name="Normal 178" xfId="341"/>
    <cellStyle name="Normal 179" xfId="342"/>
    <cellStyle name="Normal 18" xfId="343"/>
    <cellStyle name="Normal 180" xfId="344"/>
    <cellStyle name="Normal 181" xfId="345"/>
    <cellStyle name="Normal 182" xfId="346"/>
    <cellStyle name="Normal 183" xfId="347"/>
    <cellStyle name="Normal 184" xfId="348"/>
    <cellStyle name="Normal 185" xfId="349"/>
    <cellStyle name="Normal 186" xfId="350"/>
    <cellStyle name="Normal 187" xfId="351"/>
    <cellStyle name="Normal 188" xfId="352"/>
    <cellStyle name="Normal 189" xfId="353"/>
    <cellStyle name="Normal 19" xfId="354"/>
    <cellStyle name="Normal 190" xfId="355"/>
    <cellStyle name="Normal 191" xfId="356"/>
    <cellStyle name="Normal 192" xfId="357"/>
    <cellStyle name="Normal 193" xfId="358"/>
    <cellStyle name="Normal 194" xfId="359"/>
    <cellStyle name="Normal 195" xfId="360"/>
    <cellStyle name="Normal 196" xfId="361"/>
    <cellStyle name="Normal 197" xfId="362"/>
    <cellStyle name="Normal 198" xfId="363"/>
    <cellStyle name="Normal 199" xfId="364"/>
    <cellStyle name="Normal 20" xfId="365"/>
    <cellStyle name="Normal 200" xfId="366"/>
    <cellStyle name="Normal 201" xfId="367"/>
    <cellStyle name="Normal 202" xfId="368"/>
    <cellStyle name="Normal 203" xfId="369"/>
    <cellStyle name="Normal 204" xfId="370"/>
    <cellStyle name="Normal 205" xfId="371"/>
    <cellStyle name="Normal 206" xfId="372"/>
    <cellStyle name="Normal 207" xfId="373"/>
    <cellStyle name="Normal 208" xfId="374"/>
    <cellStyle name="Normal 209" xfId="375"/>
    <cellStyle name="Normal 21" xfId="376"/>
    <cellStyle name="Normal 210" xfId="377"/>
    <cellStyle name="Normal 211" xfId="378"/>
    <cellStyle name="Normal 212" xfId="379"/>
    <cellStyle name="Normal 213" xfId="380"/>
    <cellStyle name="Normal 214" xfId="381"/>
    <cellStyle name="Normal 215" xfId="382"/>
    <cellStyle name="Normal 216" xfId="383"/>
    <cellStyle name="Normal 217" xfId="384"/>
    <cellStyle name="Normal 218" xfId="385"/>
    <cellStyle name="Normal 219" xfId="386"/>
    <cellStyle name="Normal 22" xfId="387"/>
    <cellStyle name="Normal 220" xfId="388"/>
    <cellStyle name="Normal 221" xfId="389"/>
    <cellStyle name="Normal 222" xfId="390"/>
    <cellStyle name="Normal 223" xfId="391"/>
    <cellStyle name="Normal 224" xfId="392"/>
    <cellStyle name="Normal 225" xfId="393"/>
    <cellStyle name="Normal 226" xfId="394"/>
    <cellStyle name="Normal 227" xfId="395"/>
    <cellStyle name="Normal 228" xfId="396"/>
    <cellStyle name="Normal 229" xfId="397"/>
    <cellStyle name="Normal 23" xfId="398"/>
    <cellStyle name="Normal 230" xfId="399"/>
    <cellStyle name="Normal 231" xfId="400"/>
    <cellStyle name="Normal 232" xfId="401"/>
    <cellStyle name="Normal 233" xfId="402"/>
    <cellStyle name="Normal 234" xfId="403"/>
    <cellStyle name="Normal 235" xfId="404"/>
    <cellStyle name="Normal 236" xfId="405"/>
    <cellStyle name="Normal 237" xfId="406"/>
    <cellStyle name="Normal 238" xfId="407"/>
    <cellStyle name="Normal 239" xfId="408"/>
    <cellStyle name="Normal 24" xfId="409"/>
    <cellStyle name="Normal 240" xfId="410"/>
    <cellStyle name="Normal 241" xfId="411"/>
    <cellStyle name="Normal 242" xfId="412"/>
    <cellStyle name="Normal 243" xfId="413"/>
    <cellStyle name="Normal 244" xfId="414"/>
    <cellStyle name="Normal 245" xfId="415"/>
    <cellStyle name="Normal 246" xfId="416"/>
    <cellStyle name="Normal 247" xfId="417"/>
    <cellStyle name="Normal 248" xfId="418"/>
    <cellStyle name="Normal 249" xfId="419"/>
    <cellStyle name="Normal 25" xfId="420"/>
    <cellStyle name="Normal 250" xfId="421"/>
    <cellStyle name="Normal 251" xfId="422"/>
    <cellStyle name="Normal 252" xfId="423"/>
    <cellStyle name="Normal 253" xfId="424"/>
    <cellStyle name="Normal 254" xfId="425"/>
    <cellStyle name="Normal 255" xfId="426"/>
    <cellStyle name="Normal 26" xfId="427"/>
    <cellStyle name="Normal 27" xfId="428"/>
    <cellStyle name="Normal 28" xfId="429"/>
    <cellStyle name="Normal 29" xfId="430"/>
    <cellStyle name="Normal 3" xfId="431"/>
    <cellStyle name="Normal 30" xfId="432"/>
    <cellStyle name="Normal 31" xfId="433"/>
    <cellStyle name="Normal 32" xfId="434"/>
    <cellStyle name="Normal 33" xfId="435"/>
    <cellStyle name="Normal 34" xfId="436"/>
    <cellStyle name="Normal 35" xfId="437"/>
    <cellStyle name="Normal 36" xfId="438"/>
    <cellStyle name="Normal 37" xfId="439"/>
    <cellStyle name="Normal 38" xfId="440"/>
    <cellStyle name="Normal 39" xfId="441"/>
    <cellStyle name="Normal 4" xfId="442"/>
    <cellStyle name="Normal 40" xfId="443"/>
    <cellStyle name="Normal 41" xfId="444"/>
    <cellStyle name="Normal 42" xfId="445"/>
    <cellStyle name="Normal 43" xfId="446"/>
    <cellStyle name="Normal 44" xfId="447"/>
    <cellStyle name="Normal 45" xfId="448"/>
    <cellStyle name="Normal 46" xfId="449"/>
    <cellStyle name="Normal 47" xfId="450"/>
    <cellStyle name="Normal 48" xfId="451"/>
    <cellStyle name="Normal 49" xfId="452"/>
    <cellStyle name="Normal 5" xfId="453"/>
    <cellStyle name="Normal 50" xfId="454"/>
    <cellStyle name="Normal 51" xfId="455"/>
    <cellStyle name="Normal 52" xfId="456"/>
    <cellStyle name="Normal 53" xfId="457"/>
    <cellStyle name="Normal 54" xfId="458"/>
    <cellStyle name="Normal 55" xfId="459"/>
    <cellStyle name="Normal 56" xfId="460"/>
    <cellStyle name="Normal 57" xfId="461"/>
    <cellStyle name="Normal 58" xfId="462"/>
    <cellStyle name="Normal 59" xfId="463"/>
    <cellStyle name="Normal 6" xfId="464"/>
    <cellStyle name="Normal 60" xfId="465"/>
    <cellStyle name="Normal 61" xfId="466"/>
    <cellStyle name="Normal 62" xfId="467"/>
    <cellStyle name="Normal 63" xfId="468"/>
    <cellStyle name="Normal 64" xfId="469"/>
    <cellStyle name="Normal 65" xfId="470"/>
    <cellStyle name="Normal 66" xfId="471"/>
    <cellStyle name="Normal 67" xfId="472"/>
    <cellStyle name="Normal 68" xfId="473"/>
    <cellStyle name="Normal 69" xfId="474"/>
    <cellStyle name="Normal 7" xfId="475"/>
    <cellStyle name="Normal 70" xfId="476"/>
    <cellStyle name="Normal 71" xfId="477"/>
    <cellStyle name="Normal 72" xfId="478"/>
    <cellStyle name="Normal 73" xfId="479"/>
    <cellStyle name="Normal 74" xfId="480"/>
    <cellStyle name="Normal 75" xfId="481"/>
    <cellStyle name="Normal 76" xfId="482"/>
    <cellStyle name="Normal 77" xfId="483"/>
    <cellStyle name="Normal 78" xfId="484"/>
    <cellStyle name="Normal 79" xfId="485"/>
    <cellStyle name="Normal 8" xfId="486"/>
    <cellStyle name="Normal 80" xfId="487"/>
    <cellStyle name="Normal 81" xfId="488"/>
    <cellStyle name="Normal 82" xfId="489"/>
    <cellStyle name="Normal 83" xfId="490"/>
    <cellStyle name="Normal 84" xfId="491"/>
    <cellStyle name="Normal 85" xfId="492"/>
    <cellStyle name="Normal 86" xfId="493"/>
    <cellStyle name="Normal 87" xfId="494"/>
    <cellStyle name="Normal 88" xfId="495"/>
    <cellStyle name="Normal 89" xfId="496"/>
    <cellStyle name="Normal 9" xfId="497"/>
    <cellStyle name="Normal 90" xfId="498"/>
    <cellStyle name="Normal 91" xfId="499"/>
    <cellStyle name="Normal 92" xfId="500"/>
    <cellStyle name="Normal 93" xfId="501"/>
    <cellStyle name="Normal 94" xfId="502"/>
    <cellStyle name="Normal 95" xfId="503"/>
    <cellStyle name="Normal 96" xfId="504"/>
    <cellStyle name="Normal 97" xfId="505"/>
    <cellStyle name="Normal 98" xfId="506"/>
    <cellStyle name="Normal 99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tabSelected="1" topLeftCell="A55" workbookViewId="0">
      <selection activeCell="C136" sqref="C136"/>
    </sheetView>
  </sheetViews>
  <sheetFormatPr defaultRowHeight="12"/>
  <cols>
    <col min="1" max="1" width="19.5703125" style="1" customWidth="1"/>
    <col min="2" max="2" width="32.140625" style="1" customWidth="1"/>
    <col min="3" max="3" width="14" style="1" customWidth="1"/>
    <col min="4" max="4" width="15.28515625" style="1" customWidth="1"/>
    <col min="5" max="5" width="13.7109375" style="1" customWidth="1"/>
    <col min="6" max="6" width="12.85546875" style="1" customWidth="1"/>
    <col min="7" max="16384" width="9.140625" style="1"/>
  </cols>
  <sheetData>
    <row r="1" spans="1:6">
      <c r="A1" s="21" t="s">
        <v>0</v>
      </c>
      <c r="B1" s="21"/>
      <c r="C1" s="21"/>
      <c r="D1" s="21"/>
      <c r="E1" s="21"/>
      <c r="F1" s="21"/>
    </row>
    <row r="2" spans="1:6">
      <c r="A2" s="21" t="s">
        <v>1</v>
      </c>
      <c r="B2" s="21"/>
      <c r="C2" s="21"/>
      <c r="D2" s="21"/>
      <c r="E2" s="21"/>
      <c r="F2" s="21"/>
    </row>
    <row r="3" spans="1:6">
      <c r="A3" s="21" t="s">
        <v>2</v>
      </c>
      <c r="B3" s="21"/>
      <c r="C3" s="21"/>
      <c r="D3" s="21"/>
      <c r="E3" s="21"/>
      <c r="F3" s="21"/>
    </row>
    <row r="4" spans="1:6">
      <c r="A4" s="2"/>
      <c r="B4" s="3"/>
      <c r="C4" s="3"/>
      <c r="D4" s="3"/>
      <c r="E4" s="3"/>
      <c r="F4" s="3"/>
    </row>
    <row r="5" spans="1:6">
      <c r="A5" s="22" t="s">
        <v>3</v>
      </c>
      <c r="B5" s="24" t="s">
        <v>4</v>
      </c>
      <c r="C5" s="27" t="s">
        <v>5</v>
      </c>
      <c r="D5" s="27" t="s">
        <v>6</v>
      </c>
      <c r="E5" s="27" t="s">
        <v>7</v>
      </c>
      <c r="F5" s="27" t="s">
        <v>8</v>
      </c>
    </row>
    <row r="6" spans="1:6">
      <c r="A6" s="22"/>
      <c r="B6" s="25"/>
      <c r="C6" s="28"/>
      <c r="D6" s="28"/>
      <c r="E6" s="28"/>
      <c r="F6" s="28"/>
    </row>
    <row r="7" spans="1:6" s="4" customFormat="1">
      <c r="A7" s="23"/>
      <c r="B7" s="26"/>
      <c r="C7" s="29"/>
      <c r="D7" s="29"/>
      <c r="E7" s="29"/>
      <c r="F7" s="29"/>
    </row>
    <row r="8" spans="1:6">
      <c r="A8" s="5" t="s">
        <v>9</v>
      </c>
      <c r="B8" s="6" t="s">
        <v>10</v>
      </c>
      <c r="C8" s="7">
        <v>0</v>
      </c>
      <c r="D8" s="8">
        <v>560</v>
      </c>
      <c r="E8" s="8">
        <v>560</v>
      </c>
      <c r="F8" s="8">
        <f t="shared" ref="F8:F120" si="0">C8+D8-E8</f>
        <v>0</v>
      </c>
    </row>
    <row r="9" spans="1:6">
      <c r="A9" s="5" t="s">
        <v>11</v>
      </c>
      <c r="B9" s="5" t="s">
        <v>10</v>
      </c>
      <c r="C9" s="7">
        <v>85</v>
      </c>
      <c r="D9" s="9">
        <v>35630</v>
      </c>
      <c r="E9" s="10">
        <v>34355</v>
      </c>
      <c r="F9" s="9">
        <f t="shared" si="0"/>
        <v>1360</v>
      </c>
    </row>
    <row r="10" spans="1:6">
      <c r="A10" s="5" t="s">
        <v>12</v>
      </c>
      <c r="B10" s="5" t="s">
        <v>10</v>
      </c>
      <c r="C10" s="7">
        <v>619.70000000000005</v>
      </c>
      <c r="D10" s="9">
        <v>0</v>
      </c>
      <c r="E10" s="7">
        <v>0</v>
      </c>
      <c r="F10" s="9">
        <f t="shared" si="0"/>
        <v>619.70000000000005</v>
      </c>
    </row>
    <row r="11" spans="1:6">
      <c r="A11" s="5" t="s">
        <v>13</v>
      </c>
      <c r="B11" s="5" t="s">
        <v>10</v>
      </c>
      <c r="C11" s="7">
        <v>13900.24</v>
      </c>
      <c r="D11" s="9">
        <v>73830</v>
      </c>
      <c r="E11" s="7">
        <v>69860.92</v>
      </c>
      <c r="F11" s="9">
        <f t="shared" si="0"/>
        <v>17869.320000000007</v>
      </c>
    </row>
    <row r="12" spans="1:6">
      <c r="A12" s="5" t="s">
        <v>14</v>
      </c>
      <c r="B12" s="5" t="s">
        <v>10</v>
      </c>
      <c r="C12" s="7"/>
      <c r="D12" s="9">
        <v>60760</v>
      </c>
      <c r="E12" s="9">
        <v>60760</v>
      </c>
      <c r="F12" s="9">
        <f t="shared" si="0"/>
        <v>0</v>
      </c>
    </row>
    <row r="13" spans="1:6">
      <c r="A13" s="5" t="s">
        <v>15</v>
      </c>
      <c r="B13" s="5" t="s">
        <v>10</v>
      </c>
      <c r="C13" s="7"/>
      <c r="D13" s="9">
        <v>34420</v>
      </c>
      <c r="E13" s="9">
        <v>34420</v>
      </c>
      <c r="F13" s="9">
        <f t="shared" si="0"/>
        <v>0</v>
      </c>
    </row>
    <row r="14" spans="1:6">
      <c r="A14" s="5" t="s">
        <v>16</v>
      </c>
      <c r="B14" s="5" t="s">
        <v>10</v>
      </c>
      <c r="C14" s="7">
        <v>12060</v>
      </c>
      <c r="D14" s="9">
        <v>83590</v>
      </c>
      <c r="E14" s="7">
        <v>92900.66</v>
      </c>
      <c r="F14" s="9">
        <f t="shared" si="0"/>
        <v>2749.3399999999965</v>
      </c>
    </row>
    <row r="15" spans="1:6">
      <c r="A15" s="5" t="s">
        <v>17</v>
      </c>
      <c r="B15" s="5" t="s">
        <v>18</v>
      </c>
      <c r="C15" s="7">
        <v>2002000</v>
      </c>
      <c r="D15" s="9">
        <v>0</v>
      </c>
      <c r="E15" s="7">
        <v>0</v>
      </c>
      <c r="F15" s="9">
        <f t="shared" si="0"/>
        <v>2002000</v>
      </c>
    </row>
    <row r="16" spans="1:6">
      <c r="A16" s="5" t="s">
        <v>17</v>
      </c>
      <c r="B16" s="5" t="s">
        <v>10</v>
      </c>
      <c r="C16" s="7">
        <v>4399.6099999999997</v>
      </c>
      <c r="D16" s="9"/>
      <c r="E16" s="7">
        <v>4399.6099999999997</v>
      </c>
      <c r="F16" s="9">
        <f t="shared" si="0"/>
        <v>0</v>
      </c>
    </row>
    <row r="17" spans="1:6">
      <c r="A17" s="5" t="s">
        <v>19</v>
      </c>
      <c r="B17" s="5" t="s">
        <v>10</v>
      </c>
      <c r="C17" s="7">
        <v>85</v>
      </c>
      <c r="D17" s="9">
        <v>0</v>
      </c>
      <c r="E17" s="7">
        <v>85</v>
      </c>
      <c r="F17" s="9">
        <f t="shared" si="0"/>
        <v>0</v>
      </c>
    </row>
    <row r="18" spans="1:6">
      <c r="A18" s="5" t="s">
        <v>20</v>
      </c>
      <c r="B18" s="5" t="s">
        <v>10</v>
      </c>
      <c r="C18" s="7">
        <f>18060+7580</f>
        <v>25640</v>
      </c>
      <c r="D18" s="9">
        <v>30920</v>
      </c>
      <c r="E18" s="7">
        <f>48900+7580</f>
        <v>56480</v>
      </c>
      <c r="F18" s="9">
        <f t="shared" si="0"/>
        <v>80</v>
      </c>
    </row>
    <row r="19" spans="1:6">
      <c r="A19" s="5" t="s">
        <v>21</v>
      </c>
      <c r="B19" s="5" t="s">
        <v>10</v>
      </c>
      <c r="C19" s="7"/>
      <c r="D19" s="9">
        <v>1280</v>
      </c>
      <c r="E19" s="7">
        <v>1280</v>
      </c>
      <c r="F19" s="9">
        <f t="shared" si="0"/>
        <v>0</v>
      </c>
    </row>
    <row r="20" spans="1:6">
      <c r="A20" s="5" t="s">
        <v>22</v>
      </c>
      <c r="B20" s="5" t="s">
        <v>10</v>
      </c>
      <c r="C20" s="7"/>
      <c r="D20" s="9">
        <v>3540</v>
      </c>
      <c r="E20" s="9">
        <v>3540</v>
      </c>
      <c r="F20" s="9">
        <f t="shared" si="0"/>
        <v>0</v>
      </c>
    </row>
    <row r="21" spans="1:6">
      <c r="A21" s="5" t="s">
        <v>23</v>
      </c>
      <c r="B21" s="5" t="s">
        <v>10</v>
      </c>
      <c r="C21" s="7">
        <v>7617</v>
      </c>
      <c r="D21" s="9">
        <v>0</v>
      </c>
      <c r="E21" s="7">
        <v>7617</v>
      </c>
      <c r="F21" s="9">
        <f t="shared" si="0"/>
        <v>0</v>
      </c>
    </row>
    <row r="22" spans="1:6">
      <c r="A22" s="5" t="s">
        <v>24</v>
      </c>
      <c r="B22" s="5" t="s">
        <v>25</v>
      </c>
      <c r="C22" s="7">
        <v>2285.73</v>
      </c>
      <c r="D22" s="9">
        <v>0</v>
      </c>
      <c r="E22" s="7">
        <v>0</v>
      </c>
      <c r="F22" s="9">
        <f t="shared" si="0"/>
        <v>2285.73</v>
      </c>
    </row>
    <row r="23" spans="1:6">
      <c r="A23" s="5" t="s">
        <v>24</v>
      </c>
      <c r="B23" s="5" t="s">
        <v>26</v>
      </c>
      <c r="C23" s="7">
        <v>5114.2700000000004</v>
      </c>
      <c r="D23" s="9">
        <v>0</v>
      </c>
      <c r="E23" s="7">
        <v>0</v>
      </c>
      <c r="F23" s="9">
        <f t="shared" si="0"/>
        <v>5114.2700000000004</v>
      </c>
    </row>
    <row r="24" spans="1:6">
      <c r="A24" s="5" t="s">
        <v>24</v>
      </c>
      <c r="B24" s="5" t="s">
        <v>27</v>
      </c>
      <c r="C24" s="7">
        <v>157404.28</v>
      </c>
      <c r="D24" s="9">
        <v>0</v>
      </c>
      <c r="E24" s="7">
        <v>0</v>
      </c>
      <c r="F24" s="9">
        <f t="shared" si="0"/>
        <v>157404.28</v>
      </c>
    </row>
    <row r="25" spans="1:6">
      <c r="A25" s="5" t="s">
        <v>28</v>
      </c>
      <c r="B25" s="5" t="s">
        <v>29</v>
      </c>
      <c r="C25" s="7">
        <v>26356</v>
      </c>
      <c r="D25" s="9">
        <v>0</v>
      </c>
      <c r="E25" s="7">
        <v>10000</v>
      </c>
      <c r="F25" s="9">
        <f t="shared" si="0"/>
        <v>16356</v>
      </c>
    </row>
    <row r="26" spans="1:6">
      <c r="A26" s="5" t="s">
        <v>30</v>
      </c>
      <c r="B26" s="5" t="s">
        <v>25</v>
      </c>
      <c r="C26" s="7"/>
      <c r="D26" s="9">
        <v>13360</v>
      </c>
      <c r="E26" s="9">
        <v>13360</v>
      </c>
      <c r="F26" s="9">
        <f t="shared" si="0"/>
        <v>0</v>
      </c>
    </row>
    <row r="27" spans="1:6">
      <c r="A27" s="5" t="s">
        <v>31</v>
      </c>
      <c r="B27" s="5" t="s">
        <v>32</v>
      </c>
      <c r="C27" s="7">
        <v>-920</v>
      </c>
      <c r="D27" s="9">
        <v>920</v>
      </c>
      <c r="E27" s="7">
        <v>0</v>
      </c>
      <c r="F27" s="9">
        <f t="shared" si="0"/>
        <v>0</v>
      </c>
    </row>
    <row r="28" spans="1:6">
      <c r="A28" s="5" t="s">
        <v>33</v>
      </c>
      <c r="B28" s="5" t="s">
        <v>10</v>
      </c>
      <c r="C28" s="7">
        <v>1360</v>
      </c>
      <c r="D28" s="9">
        <v>3360</v>
      </c>
      <c r="E28" s="7">
        <v>1360</v>
      </c>
      <c r="F28" s="9">
        <f t="shared" si="0"/>
        <v>3360</v>
      </c>
    </row>
    <row r="29" spans="1:6">
      <c r="A29" s="5" t="s">
        <v>34</v>
      </c>
      <c r="B29" s="5" t="s">
        <v>10</v>
      </c>
      <c r="C29" s="7"/>
      <c r="D29" s="9">
        <v>19000</v>
      </c>
      <c r="E29" s="7">
        <v>19000</v>
      </c>
      <c r="F29" s="9">
        <f t="shared" si="0"/>
        <v>0</v>
      </c>
    </row>
    <row r="30" spans="1:6">
      <c r="A30" s="5" t="s">
        <v>35</v>
      </c>
      <c r="B30" s="5" t="s">
        <v>10</v>
      </c>
      <c r="C30" s="7">
        <v>-23</v>
      </c>
      <c r="D30" s="9">
        <v>9420</v>
      </c>
      <c r="E30" s="9">
        <v>9420</v>
      </c>
      <c r="F30" s="9">
        <f t="shared" si="0"/>
        <v>-23</v>
      </c>
    </row>
    <row r="31" spans="1:6">
      <c r="A31" s="5" t="s">
        <v>36</v>
      </c>
      <c r="B31" s="5" t="s">
        <v>10</v>
      </c>
      <c r="C31" s="7"/>
      <c r="D31" s="9">
        <v>7340</v>
      </c>
      <c r="E31" s="9">
        <v>7340</v>
      </c>
      <c r="F31" s="9">
        <f t="shared" si="0"/>
        <v>0</v>
      </c>
    </row>
    <row r="32" spans="1:6">
      <c r="A32" s="5" t="s">
        <v>37</v>
      </c>
      <c r="B32" s="5" t="s">
        <v>10</v>
      </c>
      <c r="C32" s="7"/>
      <c r="D32" s="9">
        <v>1280</v>
      </c>
      <c r="E32" s="7">
        <v>1280</v>
      </c>
      <c r="F32" s="9">
        <f t="shared" si="0"/>
        <v>0</v>
      </c>
    </row>
    <row r="33" spans="1:6">
      <c r="A33" s="5" t="s">
        <v>38</v>
      </c>
      <c r="B33" s="5" t="s">
        <v>10</v>
      </c>
      <c r="C33" s="7"/>
      <c r="D33" s="9">
        <v>6900</v>
      </c>
      <c r="E33" s="9">
        <v>6900</v>
      </c>
      <c r="F33" s="9">
        <f t="shared" si="0"/>
        <v>0</v>
      </c>
    </row>
    <row r="34" spans="1:6">
      <c r="A34" s="5" t="s">
        <v>39</v>
      </c>
      <c r="B34" s="5" t="s">
        <v>18</v>
      </c>
      <c r="C34" s="7">
        <v>310000</v>
      </c>
      <c r="D34" s="9">
        <v>0</v>
      </c>
      <c r="E34" s="7">
        <v>0</v>
      </c>
      <c r="F34" s="9">
        <f t="shared" si="0"/>
        <v>310000</v>
      </c>
    </row>
    <row r="35" spans="1:6">
      <c r="A35" s="5" t="s">
        <v>40</v>
      </c>
      <c r="B35" s="5" t="s">
        <v>41</v>
      </c>
      <c r="C35" s="7">
        <v>0</v>
      </c>
      <c r="D35" s="9">
        <v>67140</v>
      </c>
      <c r="E35" s="7">
        <v>55480</v>
      </c>
      <c r="F35" s="9">
        <f t="shared" si="0"/>
        <v>11660</v>
      </c>
    </row>
    <row r="36" spans="1:6">
      <c r="A36" s="5" t="s">
        <v>42</v>
      </c>
      <c r="B36" s="11" t="s">
        <v>43</v>
      </c>
      <c r="C36" s="7">
        <v>320</v>
      </c>
      <c r="D36" s="9">
        <v>560</v>
      </c>
      <c r="E36" s="7">
        <v>0</v>
      </c>
      <c r="F36" s="9">
        <f t="shared" si="0"/>
        <v>880</v>
      </c>
    </row>
    <row r="37" spans="1:6">
      <c r="A37" s="5" t="s">
        <v>44</v>
      </c>
      <c r="B37" s="5" t="s">
        <v>10</v>
      </c>
      <c r="C37" s="7"/>
      <c r="D37" s="9">
        <v>18400</v>
      </c>
      <c r="E37" s="9">
        <v>18400</v>
      </c>
      <c r="F37" s="9">
        <f t="shared" si="0"/>
        <v>0</v>
      </c>
    </row>
    <row r="38" spans="1:6">
      <c r="A38" s="5" t="s">
        <v>45</v>
      </c>
      <c r="B38" s="5" t="s">
        <v>10</v>
      </c>
      <c r="C38" s="7"/>
      <c r="D38" s="9">
        <v>18480</v>
      </c>
      <c r="E38" s="9">
        <v>18480</v>
      </c>
      <c r="F38" s="9">
        <f t="shared" si="0"/>
        <v>0</v>
      </c>
    </row>
    <row r="39" spans="1:6">
      <c r="A39" s="5" t="s">
        <v>46</v>
      </c>
      <c r="B39" s="5" t="s">
        <v>10</v>
      </c>
      <c r="C39" s="7"/>
      <c r="D39" s="9">
        <v>2080</v>
      </c>
      <c r="E39" s="9">
        <v>2080</v>
      </c>
      <c r="F39" s="9">
        <f t="shared" si="0"/>
        <v>0</v>
      </c>
    </row>
    <row r="40" spans="1:6">
      <c r="A40" s="5" t="s">
        <v>47</v>
      </c>
      <c r="B40" s="5" t="s">
        <v>10</v>
      </c>
      <c r="C40" s="7"/>
      <c r="D40" s="9">
        <v>2770</v>
      </c>
      <c r="E40" s="10">
        <v>2770</v>
      </c>
      <c r="F40" s="9">
        <f t="shared" si="0"/>
        <v>0</v>
      </c>
    </row>
    <row r="41" spans="1:6">
      <c r="A41" s="5" t="s">
        <v>48</v>
      </c>
      <c r="B41" s="11" t="s">
        <v>49</v>
      </c>
      <c r="C41" s="7">
        <v>2340</v>
      </c>
      <c r="D41" s="9">
        <v>4320</v>
      </c>
      <c r="E41" s="7">
        <f>2340+4320</f>
        <v>6660</v>
      </c>
      <c r="F41" s="9">
        <f t="shared" si="0"/>
        <v>0</v>
      </c>
    </row>
    <row r="42" spans="1:6">
      <c r="A42" s="5" t="s">
        <v>50</v>
      </c>
      <c r="B42" s="5" t="s">
        <v>10</v>
      </c>
      <c r="C42" s="7"/>
      <c r="D42" s="9">
        <v>3280</v>
      </c>
      <c r="E42" s="7">
        <v>3280</v>
      </c>
      <c r="F42" s="9">
        <f t="shared" si="0"/>
        <v>0</v>
      </c>
    </row>
    <row r="43" spans="1:6">
      <c r="A43" s="5" t="s">
        <v>51</v>
      </c>
      <c r="B43" s="11" t="s">
        <v>52</v>
      </c>
      <c r="C43" s="7">
        <v>610.79999999999995</v>
      </c>
      <c r="D43" s="9">
        <v>0</v>
      </c>
      <c r="E43" s="7">
        <v>610.79999999999995</v>
      </c>
      <c r="F43" s="9">
        <f t="shared" si="0"/>
        <v>0</v>
      </c>
    </row>
    <row r="44" spans="1:6">
      <c r="A44" s="5" t="s">
        <v>53</v>
      </c>
      <c r="B44" s="5" t="s">
        <v>10</v>
      </c>
      <c r="C44" s="7"/>
      <c r="D44" s="9">
        <v>8900</v>
      </c>
      <c r="E44" s="9">
        <v>8900</v>
      </c>
      <c r="F44" s="9">
        <f t="shared" si="0"/>
        <v>0</v>
      </c>
    </row>
    <row r="45" spans="1:6">
      <c r="A45" s="5" t="s">
        <v>54</v>
      </c>
      <c r="B45" s="5" t="s">
        <v>10</v>
      </c>
      <c r="C45" s="7"/>
      <c r="D45" s="9">
        <v>23520</v>
      </c>
      <c r="E45" s="9">
        <v>23520</v>
      </c>
      <c r="F45" s="9">
        <f t="shared" si="0"/>
        <v>0</v>
      </c>
    </row>
    <row r="46" spans="1:6">
      <c r="A46" s="5" t="s">
        <v>55</v>
      </c>
      <c r="B46" s="11" t="s">
        <v>56</v>
      </c>
      <c r="C46" s="7">
        <v>0</v>
      </c>
      <c r="D46" s="9">
        <f>1280+880</f>
        <v>2160</v>
      </c>
      <c r="E46" s="7">
        <v>880</v>
      </c>
      <c r="F46" s="9">
        <f t="shared" si="0"/>
        <v>1280</v>
      </c>
    </row>
    <row r="47" spans="1:6">
      <c r="A47" s="5" t="s">
        <v>57</v>
      </c>
      <c r="B47" s="5" t="s">
        <v>58</v>
      </c>
      <c r="C47" s="7">
        <v>3940</v>
      </c>
      <c r="D47" s="9">
        <v>24040</v>
      </c>
      <c r="E47" s="9">
        <v>24040</v>
      </c>
      <c r="F47" s="9">
        <f t="shared" si="0"/>
        <v>3940</v>
      </c>
    </row>
    <row r="48" spans="1:6">
      <c r="A48" s="5" t="s">
        <v>59</v>
      </c>
      <c r="B48" s="5" t="s">
        <v>60</v>
      </c>
      <c r="C48" s="7">
        <f>1825+2130.64</f>
        <v>3955.64</v>
      </c>
      <c r="D48" s="9">
        <v>4870</v>
      </c>
      <c r="E48" s="7">
        <v>7000</v>
      </c>
      <c r="F48" s="9">
        <f t="shared" si="0"/>
        <v>1825.6399999999994</v>
      </c>
    </row>
    <row r="49" spans="1:7">
      <c r="A49" s="5" t="s">
        <v>61</v>
      </c>
      <c r="B49" s="5" t="s">
        <v>10</v>
      </c>
      <c r="C49" s="7"/>
      <c r="D49" s="9">
        <v>1280</v>
      </c>
      <c r="E49" s="7">
        <v>1280</v>
      </c>
      <c r="F49" s="9">
        <f t="shared" si="0"/>
        <v>0</v>
      </c>
    </row>
    <row r="50" spans="1:7">
      <c r="A50" s="5" t="s">
        <v>62</v>
      </c>
      <c r="B50" s="5" t="s">
        <v>10</v>
      </c>
      <c r="C50" s="7">
        <v>5600</v>
      </c>
      <c r="D50" s="9">
        <v>6870</v>
      </c>
      <c r="E50" s="7">
        <v>7510</v>
      </c>
      <c r="F50" s="9">
        <f t="shared" si="0"/>
        <v>4960</v>
      </c>
    </row>
    <row r="51" spans="1:7">
      <c r="A51" s="5" t="s">
        <v>63</v>
      </c>
      <c r="B51" s="5" t="s">
        <v>64</v>
      </c>
      <c r="C51" s="7">
        <v>6520</v>
      </c>
      <c r="D51" s="9">
        <v>3715</v>
      </c>
      <c r="E51" s="7">
        <f>6520+3715</f>
        <v>10235</v>
      </c>
      <c r="F51" s="9">
        <f t="shared" si="0"/>
        <v>0</v>
      </c>
    </row>
    <row r="52" spans="1:7">
      <c r="A52" s="5" t="s">
        <v>65</v>
      </c>
      <c r="B52" s="5" t="s">
        <v>10</v>
      </c>
      <c r="C52" s="7">
        <v>15000</v>
      </c>
      <c r="D52" s="9">
        <v>4520</v>
      </c>
      <c r="E52" s="7">
        <v>4520</v>
      </c>
      <c r="F52" s="9">
        <f t="shared" si="0"/>
        <v>15000</v>
      </c>
    </row>
    <row r="53" spans="1:7">
      <c r="A53" s="5" t="s">
        <v>66</v>
      </c>
      <c r="B53" s="5" t="s">
        <v>10</v>
      </c>
      <c r="C53" s="7"/>
      <c r="D53" s="9">
        <v>9510</v>
      </c>
      <c r="E53" s="7">
        <v>9430</v>
      </c>
      <c r="F53" s="9">
        <f t="shared" si="0"/>
        <v>80</v>
      </c>
    </row>
    <row r="54" spans="1:7">
      <c r="A54" s="5" t="s">
        <v>67</v>
      </c>
      <c r="B54" s="11" t="s">
        <v>56</v>
      </c>
      <c r="C54" s="7">
        <v>0</v>
      </c>
      <c r="D54" s="9">
        <v>1280</v>
      </c>
      <c r="E54" s="7">
        <v>0</v>
      </c>
      <c r="F54" s="9">
        <f t="shared" si="0"/>
        <v>1280</v>
      </c>
    </row>
    <row r="55" spans="1:7">
      <c r="A55" s="5" t="s">
        <v>68</v>
      </c>
      <c r="B55" s="5" t="s">
        <v>10</v>
      </c>
      <c r="C55" s="7">
        <v>880</v>
      </c>
      <c r="D55" s="9">
        <v>70900</v>
      </c>
      <c r="E55" s="9">
        <v>70900</v>
      </c>
      <c r="F55" s="9">
        <f t="shared" si="0"/>
        <v>880</v>
      </c>
    </row>
    <row r="56" spans="1:7">
      <c r="A56" s="5" t="s">
        <v>69</v>
      </c>
      <c r="B56" s="5" t="s">
        <v>10</v>
      </c>
      <c r="C56" s="7"/>
      <c r="D56" s="9">
        <v>19280</v>
      </c>
      <c r="E56" s="9">
        <v>19280</v>
      </c>
      <c r="F56" s="9">
        <f t="shared" si="0"/>
        <v>0</v>
      </c>
    </row>
    <row r="57" spans="1:7">
      <c r="A57" s="5" t="s">
        <v>70</v>
      </c>
      <c r="B57" s="5" t="s">
        <v>25</v>
      </c>
      <c r="C57" s="7">
        <v>766427.63</v>
      </c>
      <c r="D57" s="9">
        <v>0</v>
      </c>
      <c r="E57" s="7">
        <v>0</v>
      </c>
      <c r="F57" s="9">
        <f t="shared" si="0"/>
        <v>766427.63</v>
      </c>
    </row>
    <row r="58" spans="1:7">
      <c r="A58" s="5" t="s">
        <v>71</v>
      </c>
      <c r="B58" s="5" t="s">
        <v>25</v>
      </c>
      <c r="C58" s="7">
        <f>-0.02+810</f>
        <v>809.98</v>
      </c>
      <c r="D58" s="9">
        <f>17154940.41+128236.61+2732130</f>
        <v>20015307.02</v>
      </c>
      <c r="E58" s="7">
        <f>17154940.31+128236.61+2732130</f>
        <v>20015306.919999998</v>
      </c>
      <c r="F58" s="9">
        <f t="shared" si="0"/>
        <v>810.08000000193715</v>
      </c>
      <c r="G58" s="1" t="s">
        <v>72</v>
      </c>
    </row>
    <row r="59" spans="1:7">
      <c r="A59" s="5" t="s">
        <v>71</v>
      </c>
      <c r="B59" s="5" t="s">
        <v>26</v>
      </c>
      <c r="C59" s="7">
        <f>-2.72+5000</f>
        <v>4997.28</v>
      </c>
      <c r="D59" s="9">
        <f>102821.35+8522.8</f>
        <v>111344.15000000001</v>
      </c>
      <c r="E59" s="7">
        <f>99731.35+8522.8</f>
        <v>108254.15000000001</v>
      </c>
      <c r="F59" s="9">
        <f t="shared" si="0"/>
        <v>8087.2799999999988</v>
      </c>
      <c r="G59" s="1" t="s">
        <v>72</v>
      </c>
    </row>
    <row r="60" spans="1:7">
      <c r="A60" s="5" t="s">
        <v>71</v>
      </c>
      <c r="B60" s="5" t="s">
        <v>27</v>
      </c>
      <c r="C60" s="7">
        <f>-95.6+11500-1500</f>
        <v>9904.4</v>
      </c>
      <c r="D60" s="9">
        <f>3477840+135785+86700</f>
        <v>3700325</v>
      </c>
      <c r="E60" s="7">
        <f>3069265+135785+86645</f>
        <v>3291695</v>
      </c>
      <c r="F60" s="9">
        <f t="shared" si="0"/>
        <v>418534.39999999991</v>
      </c>
      <c r="G60" s="1" t="s">
        <v>72</v>
      </c>
    </row>
    <row r="61" spans="1:7">
      <c r="A61" s="5" t="s">
        <v>71</v>
      </c>
      <c r="B61" s="5" t="s">
        <v>73</v>
      </c>
      <c r="C61" s="7">
        <v>0</v>
      </c>
      <c r="D61" s="9">
        <v>17025750.419999998</v>
      </c>
      <c r="E61" s="9">
        <v>17025750.419999998</v>
      </c>
      <c r="F61" s="9">
        <f t="shared" si="0"/>
        <v>0</v>
      </c>
      <c r="G61" s="1" t="s">
        <v>72</v>
      </c>
    </row>
    <row r="62" spans="1:7">
      <c r="A62" s="5" t="s">
        <v>74</v>
      </c>
      <c r="B62" s="5" t="s">
        <v>75</v>
      </c>
      <c r="C62" s="7">
        <v>0</v>
      </c>
      <c r="D62" s="9">
        <v>14720</v>
      </c>
      <c r="E62" s="7">
        <v>14720</v>
      </c>
      <c r="F62" s="9">
        <f t="shared" si="0"/>
        <v>0</v>
      </c>
    </row>
    <row r="63" spans="1:7">
      <c r="A63" s="5" t="s">
        <v>76</v>
      </c>
      <c r="B63" s="5" t="s">
        <v>10</v>
      </c>
      <c r="C63" s="7"/>
      <c r="D63" s="9">
        <v>10080</v>
      </c>
      <c r="E63" s="9">
        <v>10080</v>
      </c>
      <c r="F63" s="9">
        <f t="shared" si="0"/>
        <v>0</v>
      </c>
    </row>
    <row r="64" spans="1:7">
      <c r="A64" s="5" t="s">
        <v>77</v>
      </c>
      <c r="B64" s="5" t="s">
        <v>10</v>
      </c>
      <c r="C64" s="7"/>
      <c r="D64" s="9">
        <v>8080</v>
      </c>
      <c r="E64" s="9">
        <v>8080</v>
      </c>
      <c r="F64" s="9">
        <f t="shared" si="0"/>
        <v>0</v>
      </c>
    </row>
    <row r="65" spans="1:6">
      <c r="A65" s="12" t="s">
        <v>78</v>
      </c>
      <c r="B65" s="12" t="s">
        <v>79</v>
      </c>
      <c r="C65" s="13">
        <v>13640</v>
      </c>
      <c r="D65" s="14">
        <v>0</v>
      </c>
      <c r="E65" s="13">
        <v>13640</v>
      </c>
      <c r="F65" s="14">
        <f t="shared" si="0"/>
        <v>0</v>
      </c>
    </row>
    <row r="66" spans="1:6" s="15" customFormat="1">
      <c r="C66" s="10"/>
      <c r="D66" s="10"/>
      <c r="E66" s="10"/>
      <c r="F66" s="10"/>
    </row>
    <row r="67" spans="1:6" s="15" customFormat="1">
      <c r="C67" s="10"/>
      <c r="D67" s="10"/>
      <c r="E67" s="10"/>
      <c r="F67" s="10"/>
    </row>
    <row r="68" spans="1:6" s="15" customFormat="1">
      <c r="C68" s="10"/>
      <c r="D68" s="10"/>
      <c r="E68" s="10"/>
      <c r="F68" s="10"/>
    </row>
    <row r="69" spans="1:6" s="15" customFormat="1">
      <c r="C69" s="10"/>
      <c r="D69" s="10"/>
      <c r="E69" s="10"/>
      <c r="F69" s="10"/>
    </row>
    <row r="70" spans="1:6" s="15" customFormat="1">
      <c r="C70" s="10"/>
      <c r="D70" s="10"/>
      <c r="E70" s="10"/>
      <c r="F70" s="10"/>
    </row>
    <row r="71" spans="1:6" s="15" customFormat="1">
      <c r="C71" s="10"/>
      <c r="D71" s="10"/>
      <c r="E71" s="10"/>
      <c r="F71" s="10"/>
    </row>
    <row r="72" spans="1:6">
      <c r="A72" s="5" t="s">
        <v>80</v>
      </c>
      <c r="B72" s="5" t="s">
        <v>10</v>
      </c>
      <c r="C72" s="7">
        <v>8490</v>
      </c>
      <c r="D72" s="9">
        <v>0</v>
      </c>
      <c r="E72" s="7">
        <v>0</v>
      </c>
      <c r="F72" s="9">
        <f t="shared" si="0"/>
        <v>8490</v>
      </c>
    </row>
    <row r="73" spans="1:6">
      <c r="A73" s="5" t="s">
        <v>81</v>
      </c>
      <c r="B73" s="5" t="s">
        <v>75</v>
      </c>
      <c r="C73" s="7">
        <v>0</v>
      </c>
      <c r="D73" s="9">
        <v>10960</v>
      </c>
      <c r="E73" s="7">
        <v>10960</v>
      </c>
      <c r="F73" s="9">
        <f t="shared" si="0"/>
        <v>0</v>
      </c>
    </row>
    <row r="74" spans="1:6" hidden="1">
      <c r="A74" s="5" t="s">
        <v>82</v>
      </c>
      <c r="B74" s="5" t="s">
        <v>75</v>
      </c>
      <c r="C74" s="7"/>
      <c r="D74" s="9">
        <v>0</v>
      </c>
      <c r="E74" s="7">
        <v>0</v>
      </c>
      <c r="F74" s="9">
        <f t="shared" si="0"/>
        <v>0</v>
      </c>
    </row>
    <row r="75" spans="1:6">
      <c r="A75" s="5" t="s">
        <v>83</v>
      </c>
      <c r="B75" s="5" t="s">
        <v>10</v>
      </c>
      <c r="C75" s="7"/>
      <c r="D75" s="9">
        <v>1280</v>
      </c>
      <c r="E75" s="7">
        <v>1280</v>
      </c>
      <c r="F75" s="9">
        <f t="shared" si="0"/>
        <v>0</v>
      </c>
    </row>
    <row r="76" spans="1:6">
      <c r="A76" s="5" t="s">
        <v>84</v>
      </c>
      <c r="B76" s="5" t="s">
        <v>10</v>
      </c>
      <c r="C76" s="7"/>
      <c r="D76" s="9">
        <v>10080</v>
      </c>
      <c r="E76" s="9">
        <v>10080</v>
      </c>
      <c r="F76" s="9">
        <f t="shared" si="0"/>
        <v>0</v>
      </c>
    </row>
    <row r="77" spans="1:6">
      <c r="A77" s="5" t="s">
        <v>85</v>
      </c>
      <c r="B77" s="5" t="s">
        <v>86</v>
      </c>
      <c r="C77" s="10">
        <v>2130</v>
      </c>
      <c r="D77" s="9">
        <v>1280</v>
      </c>
      <c r="E77" s="10">
        <f>1280+2130</f>
        <v>3410</v>
      </c>
      <c r="F77" s="9">
        <f t="shared" si="0"/>
        <v>0</v>
      </c>
    </row>
    <row r="78" spans="1:6">
      <c r="A78" s="5" t="s">
        <v>87</v>
      </c>
      <c r="B78" s="5" t="s">
        <v>10</v>
      </c>
      <c r="C78" s="7"/>
      <c r="D78" s="9">
        <v>22630</v>
      </c>
      <c r="E78" s="9">
        <v>22630</v>
      </c>
      <c r="F78" s="9">
        <f t="shared" si="0"/>
        <v>0</v>
      </c>
    </row>
    <row r="79" spans="1:6">
      <c r="A79" s="5" t="s">
        <v>88</v>
      </c>
      <c r="B79" s="5" t="s">
        <v>10</v>
      </c>
      <c r="C79" s="7">
        <f>1600</f>
        <v>1600</v>
      </c>
      <c r="D79" s="9">
        <f>2960+4320+3240</f>
        <v>10520</v>
      </c>
      <c r="E79" s="7">
        <v>12120</v>
      </c>
      <c r="F79" s="9">
        <f t="shared" si="0"/>
        <v>0</v>
      </c>
    </row>
    <row r="80" spans="1:6">
      <c r="A80" s="5" t="s">
        <v>89</v>
      </c>
      <c r="B80" s="5" t="s">
        <v>10</v>
      </c>
      <c r="C80" s="7">
        <v>1920</v>
      </c>
      <c r="D80" s="9">
        <v>0</v>
      </c>
      <c r="E80" s="7">
        <v>0</v>
      </c>
      <c r="F80" s="9">
        <f t="shared" si="0"/>
        <v>1920</v>
      </c>
    </row>
    <row r="81" spans="1:6">
      <c r="A81" s="5" t="s">
        <v>90</v>
      </c>
      <c r="B81" s="5" t="s">
        <v>10</v>
      </c>
      <c r="C81" s="7"/>
      <c r="D81" s="9">
        <v>10080</v>
      </c>
      <c r="E81" s="9">
        <v>10080</v>
      </c>
      <c r="F81" s="9">
        <f t="shared" si="0"/>
        <v>0</v>
      </c>
    </row>
    <row r="82" spans="1:6">
      <c r="A82" s="5" t="s">
        <v>91</v>
      </c>
      <c r="B82" s="5" t="s">
        <v>10</v>
      </c>
      <c r="C82" s="7">
        <v>13235</v>
      </c>
      <c r="D82" s="9">
        <v>42740</v>
      </c>
      <c r="E82" s="7">
        <v>47415</v>
      </c>
      <c r="F82" s="9">
        <f t="shared" si="0"/>
        <v>8560</v>
      </c>
    </row>
    <row r="83" spans="1:6">
      <c r="A83" s="5" t="s">
        <v>92</v>
      </c>
      <c r="B83" s="5" t="s">
        <v>10</v>
      </c>
      <c r="C83" s="7">
        <v>8267.08</v>
      </c>
      <c r="D83" s="9">
        <f>25040+11440</f>
        <v>36480</v>
      </c>
      <c r="E83" s="7">
        <v>44747.08</v>
      </c>
      <c r="F83" s="9">
        <f t="shared" si="0"/>
        <v>0</v>
      </c>
    </row>
    <row r="84" spans="1:6">
      <c r="A84" s="5" t="s">
        <v>93</v>
      </c>
      <c r="B84" s="5" t="s">
        <v>10</v>
      </c>
      <c r="C84" s="7"/>
      <c r="D84" s="9">
        <v>4320</v>
      </c>
      <c r="E84" s="9">
        <v>4320</v>
      </c>
      <c r="F84" s="9">
        <f t="shared" si="0"/>
        <v>0</v>
      </c>
    </row>
    <row r="85" spans="1:6">
      <c r="A85" s="5" t="s">
        <v>94</v>
      </c>
      <c r="B85" s="5" t="s">
        <v>95</v>
      </c>
      <c r="C85" s="7">
        <v>9605</v>
      </c>
      <c r="D85" s="9">
        <v>24040</v>
      </c>
      <c r="E85" s="7">
        <v>14080</v>
      </c>
      <c r="F85" s="9">
        <f t="shared" si="0"/>
        <v>19565</v>
      </c>
    </row>
    <row r="86" spans="1:6">
      <c r="A86" s="5" t="s">
        <v>96</v>
      </c>
      <c r="B86" s="5" t="s">
        <v>97</v>
      </c>
      <c r="C86" s="7"/>
      <c r="D86" s="9">
        <f>3715+3440</f>
        <v>7155</v>
      </c>
      <c r="E86" s="7">
        <v>3715</v>
      </c>
      <c r="F86" s="9">
        <f t="shared" si="0"/>
        <v>3440</v>
      </c>
    </row>
    <row r="87" spans="1:6">
      <c r="A87" s="5" t="s">
        <v>98</v>
      </c>
      <c r="B87" s="5" t="s">
        <v>97</v>
      </c>
      <c r="C87" s="7">
        <v>4934.72</v>
      </c>
      <c r="D87" s="9">
        <v>82802</v>
      </c>
      <c r="E87" s="7">
        <v>52176.56</v>
      </c>
      <c r="F87" s="9">
        <f t="shared" si="0"/>
        <v>35560.160000000003</v>
      </c>
    </row>
    <row r="88" spans="1:6">
      <c r="A88" s="5" t="s">
        <v>99</v>
      </c>
      <c r="B88" s="5" t="s">
        <v>10</v>
      </c>
      <c r="C88" s="7">
        <v>763</v>
      </c>
      <c r="D88" s="9">
        <v>182900</v>
      </c>
      <c r="E88" s="7">
        <v>172731</v>
      </c>
      <c r="F88" s="9">
        <f t="shared" si="0"/>
        <v>10932</v>
      </c>
    </row>
    <row r="89" spans="1:6">
      <c r="A89" s="5" t="s">
        <v>100</v>
      </c>
      <c r="B89" s="5" t="s">
        <v>10</v>
      </c>
      <c r="C89" s="7"/>
      <c r="D89" s="9">
        <v>3540</v>
      </c>
      <c r="E89" s="9">
        <v>3540</v>
      </c>
      <c r="F89" s="9">
        <f t="shared" si="0"/>
        <v>0</v>
      </c>
    </row>
    <row r="90" spans="1:6">
      <c r="A90" s="5" t="s">
        <v>101</v>
      </c>
      <c r="B90" s="5" t="s">
        <v>10</v>
      </c>
      <c r="C90" s="7">
        <v>360</v>
      </c>
      <c r="D90" s="9">
        <v>19600</v>
      </c>
      <c r="E90" s="7">
        <v>19600</v>
      </c>
      <c r="F90" s="9">
        <f t="shared" si="0"/>
        <v>360</v>
      </c>
    </row>
    <row r="91" spans="1:6">
      <c r="A91" s="5" t="s">
        <v>102</v>
      </c>
      <c r="B91" s="5" t="s">
        <v>10</v>
      </c>
      <c r="C91" s="7">
        <v>3788.83</v>
      </c>
      <c r="D91" s="9"/>
      <c r="E91" s="7">
        <v>3788.83</v>
      </c>
      <c r="F91" s="9">
        <f t="shared" si="0"/>
        <v>0</v>
      </c>
    </row>
    <row r="92" spans="1:6">
      <c r="A92" s="5" t="s">
        <v>103</v>
      </c>
      <c r="B92" s="5" t="s">
        <v>104</v>
      </c>
      <c r="C92" s="7">
        <v>0</v>
      </c>
      <c r="D92" s="9">
        <v>46159</v>
      </c>
      <c r="E92" s="7">
        <v>45424.24</v>
      </c>
      <c r="F92" s="9">
        <f t="shared" si="0"/>
        <v>734.76000000000204</v>
      </c>
    </row>
    <row r="93" spans="1:6">
      <c r="A93" s="5" t="s">
        <v>105</v>
      </c>
      <c r="B93" s="5" t="s">
        <v>10</v>
      </c>
      <c r="C93" s="7">
        <v>9260</v>
      </c>
      <c r="D93" s="9">
        <v>6200</v>
      </c>
      <c r="E93" s="7">
        <v>6200</v>
      </c>
      <c r="F93" s="9">
        <f t="shared" si="0"/>
        <v>9260</v>
      </c>
    </row>
    <row r="94" spans="1:6">
      <c r="A94" s="5" t="s">
        <v>106</v>
      </c>
      <c r="B94" s="5" t="s">
        <v>10</v>
      </c>
      <c r="C94" s="7">
        <v>7617</v>
      </c>
      <c r="D94" s="9">
        <v>0</v>
      </c>
      <c r="E94" s="7">
        <v>7617</v>
      </c>
      <c r="F94" s="9">
        <f t="shared" si="0"/>
        <v>0</v>
      </c>
    </row>
    <row r="95" spans="1:6">
      <c r="A95" s="5" t="s">
        <v>107</v>
      </c>
      <c r="B95" s="5" t="s">
        <v>108</v>
      </c>
      <c r="C95" s="10">
        <v>0</v>
      </c>
      <c r="D95" s="9">
        <v>19100</v>
      </c>
      <c r="E95" s="10">
        <v>17242.919999999998</v>
      </c>
      <c r="F95" s="9">
        <f t="shared" si="0"/>
        <v>1857.0800000000017</v>
      </c>
    </row>
    <row r="96" spans="1:6">
      <c r="A96" s="5" t="s">
        <v>109</v>
      </c>
      <c r="B96" s="5" t="s">
        <v>10</v>
      </c>
      <c r="C96" s="10"/>
      <c r="D96" s="9">
        <v>29764</v>
      </c>
      <c r="E96" s="9">
        <v>29764</v>
      </c>
      <c r="F96" s="9">
        <f t="shared" si="0"/>
        <v>0</v>
      </c>
    </row>
    <row r="97" spans="1:7">
      <c r="A97" s="5" t="s">
        <v>110</v>
      </c>
      <c r="B97" s="5" t="s">
        <v>75</v>
      </c>
      <c r="C97" s="7">
        <v>0</v>
      </c>
      <c r="D97" s="9">
        <v>10960</v>
      </c>
      <c r="E97" s="7">
        <v>10960</v>
      </c>
      <c r="F97" s="9">
        <f t="shared" si="0"/>
        <v>0</v>
      </c>
    </row>
    <row r="98" spans="1:7">
      <c r="A98" s="5" t="s">
        <v>111</v>
      </c>
      <c r="B98" s="5" t="s">
        <v>10</v>
      </c>
      <c r="C98" s="7"/>
      <c r="D98" s="9">
        <v>6880</v>
      </c>
      <c r="E98" s="7">
        <v>6800</v>
      </c>
      <c r="F98" s="9">
        <f t="shared" si="0"/>
        <v>80</v>
      </c>
    </row>
    <row r="99" spans="1:7">
      <c r="A99" s="5" t="s">
        <v>112</v>
      </c>
      <c r="B99" s="5"/>
      <c r="C99" s="7">
        <v>0</v>
      </c>
      <c r="D99" s="9">
        <f>12605+3440</f>
        <v>16045</v>
      </c>
      <c r="E99" s="7">
        <f>8890+3715</f>
        <v>12605</v>
      </c>
      <c r="F99" s="9">
        <f t="shared" si="0"/>
        <v>3440</v>
      </c>
    </row>
    <row r="100" spans="1:7">
      <c r="A100" s="5" t="s">
        <v>113</v>
      </c>
      <c r="B100" s="5" t="s">
        <v>10</v>
      </c>
      <c r="C100" s="7">
        <v>9820</v>
      </c>
      <c r="D100" s="9">
        <v>0</v>
      </c>
      <c r="E100" s="7">
        <v>0</v>
      </c>
      <c r="F100" s="9">
        <f t="shared" si="0"/>
        <v>9820</v>
      </c>
      <c r="G100" s="1" t="s">
        <v>114</v>
      </c>
    </row>
    <row r="101" spans="1:7">
      <c r="A101" s="5" t="s">
        <v>115</v>
      </c>
      <c r="B101" s="5" t="s">
        <v>10</v>
      </c>
      <c r="C101" s="7"/>
      <c r="D101" s="9">
        <v>17480</v>
      </c>
      <c r="E101" s="9">
        <v>17480</v>
      </c>
      <c r="F101" s="9">
        <f t="shared" si="0"/>
        <v>0</v>
      </c>
    </row>
    <row r="102" spans="1:7">
      <c r="A102" s="5" t="s">
        <v>116</v>
      </c>
      <c r="B102" s="5" t="s">
        <v>10</v>
      </c>
      <c r="C102" s="7"/>
      <c r="D102" s="9">
        <v>11360</v>
      </c>
      <c r="E102" s="9">
        <v>11360</v>
      </c>
      <c r="F102" s="9">
        <f t="shared" si="0"/>
        <v>0</v>
      </c>
    </row>
    <row r="103" spans="1:7">
      <c r="A103" s="5" t="s">
        <v>117</v>
      </c>
      <c r="B103" s="5" t="s">
        <v>10</v>
      </c>
      <c r="C103" s="7"/>
      <c r="D103" s="9">
        <v>8900</v>
      </c>
      <c r="E103" s="9">
        <v>8900</v>
      </c>
      <c r="F103" s="9">
        <f t="shared" si="0"/>
        <v>0</v>
      </c>
    </row>
    <row r="104" spans="1:7">
      <c r="A104" s="5" t="s">
        <v>118</v>
      </c>
      <c r="B104" s="5" t="s">
        <v>10</v>
      </c>
      <c r="C104" s="7"/>
      <c r="D104" s="9">
        <v>3715</v>
      </c>
      <c r="E104" s="9">
        <v>3715</v>
      </c>
      <c r="F104" s="9">
        <f t="shared" si="0"/>
        <v>0</v>
      </c>
    </row>
    <row r="105" spans="1:7">
      <c r="A105" s="5" t="s">
        <v>119</v>
      </c>
      <c r="B105" s="5" t="s">
        <v>10</v>
      </c>
      <c r="C105" s="7"/>
      <c r="D105" s="9">
        <v>2160</v>
      </c>
      <c r="E105" s="9">
        <v>2160</v>
      </c>
      <c r="F105" s="9">
        <f t="shared" si="0"/>
        <v>0</v>
      </c>
    </row>
    <row r="106" spans="1:7">
      <c r="A106" s="5" t="s">
        <v>120</v>
      </c>
      <c r="B106" s="5" t="s">
        <v>10</v>
      </c>
      <c r="C106" s="7"/>
      <c r="D106" s="9">
        <v>8080</v>
      </c>
      <c r="E106" s="9">
        <v>8080</v>
      </c>
      <c r="F106" s="9">
        <f t="shared" si="0"/>
        <v>0</v>
      </c>
    </row>
    <row r="107" spans="1:7">
      <c r="A107" s="5" t="s">
        <v>121</v>
      </c>
      <c r="B107" s="5" t="s">
        <v>10</v>
      </c>
      <c r="C107" s="7">
        <v>2960</v>
      </c>
      <c r="D107" s="9">
        <v>0</v>
      </c>
      <c r="E107" s="7">
        <v>0</v>
      </c>
      <c r="F107" s="9">
        <f t="shared" si="0"/>
        <v>2960</v>
      </c>
    </row>
    <row r="108" spans="1:7">
      <c r="A108" s="5" t="s">
        <v>122</v>
      </c>
      <c r="B108" s="5" t="s">
        <v>10</v>
      </c>
      <c r="C108" s="7">
        <v>500</v>
      </c>
      <c r="D108" s="9">
        <v>0</v>
      </c>
      <c r="E108" s="7">
        <v>500</v>
      </c>
      <c r="F108" s="9">
        <f t="shared" si="0"/>
        <v>0</v>
      </c>
    </row>
    <row r="109" spans="1:7">
      <c r="A109" s="5" t="s">
        <v>123</v>
      </c>
      <c r="B109" s="5" t="s">
        <v>10</v>
      </c>
      <c r="C109" s="7">
        <v>3260</v>
      </c>
      <c r="D109" s="9">
        <v>0</v>
      </c>
      <c r="E109" s="7">
        <v>0</v>
      </c>
      <c r="F109" s="9">
        <f t="shared" si="0"/>
        <v>3260</v>
      </c>
    </row>
    <row r="110" spans="1:7">
      <c r="A110" s="5" t="s">
        <v>124</v>
      </c>
      <c r="B110" s="5" t="s">
        <v>125</v>
      </c>
      <c r="C110" s="7">
        <v>0</v>
      </c>
      <c r="D110" s="9">
        <v>2180</v>
      </c>
      <c r="E110" s="7">
        <v>2180</v>
      </c>
      <c r="F110" s="9">
        <f t="shared" si="0"/>
        <v>0</v>
      </c>
    </row>
    <row r="111" spans="1:7">
      <c r="A111" s="5" t="s">
        <v>126</v>
      </c>
      <c r="B111" s="5" t="s">
        <v>10</v>
      </c>
      <c r="C111" s="7">
        <v>400</v>
      </c>
      <c r="D111" s="9">
        <v>55151</v>
      </c>
      <c r="E111" s="7">
        <v>31071</v>
      </c>
      <c r="F111" s="9">
        <f t="shared" si="0"/>
        <v>24480</v>
      </c>
    </row>
    <row r="112" spans="1:7">
      <c r="A112" s="5" t="s">
        <v>127</v>
      </c>
      <c r="B112" s="5" t="s">
        <v>10</v>
      </c>
      <c r="C112" s="7"/>
      <c r="D112" s="9">
        <v>10640</v>
      </c>
      <c r="E112" s="9">
        <v>10640</v>
      </c>
      <c r="F112" s="9">
        <f t="shared" si="0"/>
        <v>0</v>
      </c>
    </row>
    <row r="113" spans="1:6">
      <c r="A113" s="5" t="s">
        <v>128</v>
      </c>
      <c r="B113" s="5" t="s">
        <v>10</v>
      </c>
      <c r="C113" s="7"/>
      <c r="D113" s="9">
        <v>2160</v>
      </c>
      <c r="E113" s="9">
        <v>2160</v>
      </c>
      <c r="F113" s="9">
        <f t="shared" si="0"/>
        <v>0</v>
      </c>
    </row>
    <row r="114" spans="1:6">
      <c r="A114" s="5" t="s">
        <v>129</v>
      </c>
      <c r="B114" s="5" t="s">
        <v>10</v>
      </c>
      <c r="C114" s="7"/>
      <c r="D114" s="9">
        <v>4660</v>
      </c>
      <c r="E114" s="9">
        <v>4660</v>
      </c>
      <c r="F114" s="9">
        <f t="shared" si="0"/>
        <v>0</v>
      </c>
    </row>
    <row r="115" spans="1:6">
      <c r="A115" s="5" t="s">
        <v>130</v>
      </c>
      <c r="B115" s="5" t="s">
        <v>10</v>
      </c>
      <c r="C115" s="7"/>
      <c r="D115" s="9">
        <v>3200</v>
      </c>
      <c r="E115" s="10">
        <v>3200</v>
      </c>
      <c r="F115" s="9">
        <f t="shared" si="0"/>
        <v>0</v>
      </c>
    </row>
    <row r="116" spans="1:6">
      <c r="A116" s="5" t="s">
        <v>131</v>
      </c>
      <c r="B116" s="5" t="s">
        <v>10</v>
      </c>
      <c r="C116" s="7">
        <v>320</v>
      </c>
      <c r="D116" s="9">
        <v>0</v>
      </c>
      <c r="E116" s="7">
        <v>0</v>
      </c>
      <c r="F116" s="9">
        <f t="shared" si="0"/>
        <v>320</v>
      </c>
    </row>
    <row r="117" spans="1:6">
      <c r="A117" s="5" t="s">
        <v>132</v>
      </c>
      <c r="B117" s="5" t="s">
        <v>10</v>
      </c>
      <c r="C117" s="7">
        <v>165</v>
      </c>
      <c r="D117" s="9">
        <v>24040</v>
      </c>
      <c r="E117" s="7">
        <v>24205</v>
      </c>
      <c r="F117" s="9">
        <f t="shared" si="0"/>
        <v>0</v>
      </c>
    </row>
    <row r="118" spans="1:6">
      <c r="A118" s="5" t="s">
        <v>133</v>
      </c>
      <c r="B118" s="5" t="s">
        <v>97</v>
      </c>
      <c r="C118" s="9">
        <v>29785</v>
      </c>
      <c r="D118" s="9">
        <v>24040</v>
      </c>
      <c r="E118" s="7">
        <v>36700</v>
      </c>
      <c r="F118" s="9">
        <f t="shared" si="0"/>
        <v>17125</v>
      </c>
    </row>
    <row r="119" spans="1:6">
      <c r="A119" s="5" t="s">
        <v>134</v>
      </c>
      <c r="B119" s="5" t="s">
        <v>97</v>
      </c>
      <c r="C119" s="9">
        <v>0</v>
      </c>
      <c r="D119" s="9">
        <v>18400</v>
      </c>
      <c r="E119" s="7">
        <v>18400</v>
      </c>
      <c r="F119" s="9">
        <f t="shared" si="0"/>
        <v>0</v>
      </c>
    </row>
    <row r="120" spans="1:6">
      <c r="A120" s="5" t="s">
        <v>135</v>
      </c>
      <c r="B120" s="5" t="s">
        <v>97</v>
      </c>
      <c r="C120" s="9"/>
      <c r="D120" s="9">
        <v>25251</v>
      </c>
      <c r="E120" s="9">
        <v>25251</v>
      </c>
      <c r="F120" s="9">
        <f t="shared" si="0"/>
        <v>0</v>
      </c>
    </row>
    <row r="121" spans="1:6" hidden="1">
      <c r="A121" s="12"/>
      <c r="B121" s="12"/>
      <c r="C121" s="7"/>
      <c r="D121" s="9"/>
      <c r="E121" s="7"/>
      <c r="F121" s="9"/>
    </row>
    <row r="122" spans="1:6">
      <c r="A122" s="17" t="s">
        <v>136</v>
      </c>
      <c r="B122" s="17"/>
      <c r="C122" s="18">
        <f>SUM(C8:C121)</f>
        <v>3522110.19</v>
      </c>
      <c r="D122" s="18">
        <f>SUM(D8:D121)</f>
        <v>42396523.589999996</v>
      </c>
      <c r="E122" s="18">
        <f>SUM(E8:E121)</f>
        <v>42001649.109999992</v>
      </c>
      <c r="F122" s="18">
        <f>SUM(F8:F121)</f>
        <v>3916984.6700000018</v>
      </c>
    </row>
    <row r="123" spans="1:6" hidden="1">
      <c r="A123" s="12"/>
      <c r="B123" s="16"/>
    </row>
    <row r="124" spans="1:6">
      <c r="A124" s="15"/>
      <c r="B124" s="15"/>
    </row>
    <row r="125" spans="1:6">
      <c r="A125" s="15"/>
      <c r="B125" s="15"/>
    </row>
    <row r="126" spans="1:6">
      <c r="A126" s="15"/>
      <c r="B126" s="15"/>
    </row>
    <row r="127" spans="1:6">
      <c r="A127" s="15" t="s">
        <v>137</v>
      </c>
      <c r="B127" s="15"/>
      <c r="C127" s="1" t="s">
        <v>138</v>
      </c>
    </row>
    <row r="128" spans="1:6">
      <c r="A128" s="15"/>
      <c r="B128" s="15"/>
    </row>
    <row r="129" spans="1:3">
      <c r="A129" s="15"/>
      <c r="B129" s="15"/>
    </row>
    <row r="130" spans="1:3" s="20" customFormat="1">
      <c r="A130" s="19" t="s">
        <v>146</v>
      </c>
      <c r="B130" s="19"/>
      <c r="C130" s="20" t="s">
        <v>147</v>
      </c>
    </row>
    <row r="131" spans="1:3">
      <c r="A131" s="15" t="s">
        <v>139</v>
      </c>
      <c r="B131" s="15"/>
      <c r="C131" s="1" t="s">
        <v>140</v>
      </c>
    </row>
    <row r="132" spans="1:3">
      <c r="A132" s="15"/>
      <c r="B132" s="15"/>
    </row>
    <row r="133" spans="1:3">
      <c r="A133" s="15"/>
      <c r="B133" s="15"/>
    </row>
    <row r="134" spans="1:3">
      <c r="A134" s="15"/>
      <c r="B134" s="15"/>
    </row>
    <row r="135" spans="1:3">
      <c r="A135" s="15"/>
      <c r="B135" s="15"/>
    </row>
    <row r="136" spans="1:3">
      <c r="A136" s="15"/>
      <c r="B136" s="15"/>
    </row>
    <row r="137" spans="1:3">
      <c r="A137" s="15"/>
      <c r="B137" s="15"/>
    </row>
    <row r="138" spans="1:3">
      <c r="A138" s="15"/>
      <c r="B138" s="15"/>
    </row>
    <row r="139" spans="1:3">
      <c r="A139" s="15"/>
      <c r="B139" s="15"/>
    </row>
    <row r="140" spans="1:3">
      <c r="A140" s="15"/>
      <c r="B140" s="15"/>
    </row>
    <row r="141" spans="1:3">
      <c r="A141" s="15"/>
      <c r="B141" s="15"/>
    </row>
    <row r="142" spans="1:3">
      <c r="A142" s="15"/>
      <c r="B142" s="15"/>
    </row>
    <row r="143" spans="1:3">
      <c r="A143" s="15"/>
      <c r="B143" s="15"/>
    </row>
    <row r="144" spans="1:3">
      <c r="A144" s="15"/>
      <c r="B144" s="15"/>
    </row>
    <row r="145" spans="1:2">
      <c r="A145" s="15"/>
      <c r="B145" s="15"/>
    </row>
    <row r="146" spans="1:2">
      <c r="A146" s="15"/>
      <c r="B146" s="15"/>
    </row>
    <row r="147" spans="1:2">
      <c r="A147" s="15"/>
      <c r="B147" s="15"/>
    </row>
    <row r="148" spans="1:2">
      <c r="A148" s="15"/>
      <c r="B148" s="15"/>
    </row>
    <row r="149" spans="1:2">
      <c r="A149" s="15"/>
      <c r="B149" s="15"/>
    </row>
    <row r="150" spans="1:2">
      <c r="A150" s="15"/>
      <c r="B150" s="15"/>
    </row>
    <row r="151" spans="1:2">
      <c r="A151" s="15"/>
      <c r="B151" s="15"/>
    </row>
    <row r="152" spans="1:2">
      <c r="A152" s="15"/>
      <c r="B152" s="15"/>
    </row>
    <row r="153" spans="1:2">
      <c r="A153" s="15"/>
      <c r="B153" s="15"/>
    </row>
    <row r="154" spans="1:2">
      <c r="A154" s="15"/>
      <c r="B154" s="15"/>
    </row>
    <row r="155" spans="1:2">
      <c r="A155" s="15"/>
      <c r="B155" s="15"/>
    </row>
    <row r="156" spans="1:2">
      <c r="A156" s="15"/>
      <c r="B156" s="15"/>
    </row>
    <row r="157" spans="1:2">
      <c r="A157" s="15"/>
      <c r="B157" s="15"/>
    </row>
    <row r="158" spans="1:2">
      <c r="A158" s="15"/>
      <c r="B158" s="15"/>
    </row>
    <row r="159" spans="1:2">
      <c r="A159" s="15"/>
      <c r="B159" s="15"/>
    </row>
    <row r="160" spans="1:2">
      <c r="A160" s="15"/>
      <c r="B160" s="15"/>
    </row>
    <row r="161" spans="1:2">
      <c r="A161" s="15"/>
      <c r="B161" s="15"/>
    </row>
    <row r="162" spans="1:2">
      <c r="A162" s="15"/>
      <c r="B162" s="15"/>
    </row>
    <row r="163" spans="1:2">
      <c r="A163" s="15"/>
      <c r="B163" s="15"/>
    </row>
    <row r="164" spans="1:2">
      <c r="A164" s="15"/>
      <c r="B164" s="15"/>
    </row>
    <row r="165" spans="1:2">
      <c r="A165" s="15"/>
      <c r="B165" s="15"/>
    </row>
    <row r="166" spans="1:2">
      <c r="A166" s="15"/>
      <c r="B166" s="15"/>
    </row>
    <row r="167" spans="1:2">
      <c r="A167" s="15"/>
      <c r="B167" s="15"/>
    </row>
    <row r="168" spans="1:2">
      <c r="A168" s="15"/>
      <c r="B168" s="15"/>
    </row>
    <row r="169" spans="1:2">
      <c r="A169" s="15"/>
      <c r="B169" s="15"/>
    </row>
    <row r="170" spans="1:2">
      <c r="A170" s="15"/>
      <c r="B170" s="15"/>
    </row>
    <row r="171" spans="1:2">
      <c r="A171" s="1" t="s">
        <v>141</v>
      </c>
    </row>
    <row r="172" spans="1:2">
      <c r="A172" s="1" t="s">
        <v>142</v>
      </c>
    </row>
    <row r="178" spans="1:1">
      <c r="A178" s="1" t="s">
        <v>143</v>
      </c>
    </row>
    <row r="179" spans="1:1">
      <c r="A179" s="1" t="s">
        <v>144</v>
      </c>
    </row>
    <row r="180" spans="1:1">
      <c r="A180" s="1" t="s">
        <v>145</v>
      </c>
    </row>
  </sheetData>
  <mergeCells count="9">
    <mergeCell ref="A1:F1"/>
    <mergeCell ref="A2:F2"/>
    <mergeCell ref="A3:F3"/>
    <mergeCell ref="A5:A7"/>
    <mergeCell ref="B5:B7"/>
    <mergeCell ref="C5:C7"/>
    <mergeCell ref="D5:D7"/>
    <mergeCell ref="E5:E7"/>
    <mergeCell ref="F5:F7"/>
  </mergeCells>
  <printOptions horizontalCentered="1"/>
  <pageMargins left="0" right="0" top="0.5" bottom="0.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MIS</cp:lastModifiedBy>
  <cp:lastPrinted>2017-01-09T02:14:29Z</cp:lastPrinted>
  <dcterms:created xsi:type="dcterms:W3CDTF">2016-12-28T22:17:16Z</dcterms:created>
  <dcterms:modified xsi:type="dcterms:W3CDTF">2017-01-09T02:14:31Z</dcterms:modified>
</cp:coreProperties>
</file>